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X:\ZIIN\NAUK\Pārskatu_iesniegumu_veidlapas\Prekursori_neklasificetas_vielas\"/>
    </mc:Choice>
  </mc:AlternateContent>
  <xr:revisionPtr revIDLastSave="0" documentId="13_ncr:1_{D245DC23-3424-403C-BF54-39234CBF9201}" xr6:coauthVersionLast="47" xr6:coauthVersionMax="47" xr10:uidLastSave="{00000000-0000-0000-0000-000000000000}"/>
  <bookViews>
    <workbookView xWindow="-110" yWindow="-110" windowWidth="19420" windowHeight="10300" tabRatio="651" xr2:uid="{00000000-000D-0000-FFFF-FFFF00000000}"/>
  </bookViews>
  <sheets>
    <sheet name="Iesniedzējs" sheetId="13" r:id="rId1"/>
    <sheet name="Klasificētās vielas" sheetId="5" r:id="rId2"/>
    <sheet name="Neklasificētās vielas" sheetId="3" r:id="rId3"/>
    <sheet name="Klasifikatori" sheetId="4" state="hidden" r:id="rId4"/>
    <sheet name="Info" sheetId="9" state="veryHidden" r:id="rId5"/>
  </sheets>
  <definedNames>
    <definedName name="_1_fenil_2_propanons">Klasifikatori!$BA$5:$BA$6</definedName>
    <definedName name="_1R_2R_minus_hlorpseidoefedrins">Klasifikatori!$CG$5:$CG$6</definedName>
    <definedName name="_1R_2S_minus_hlorefedrins">Klasifikatori!$CA$5:$CA$6</definedName>
    <definedName name="_1S_2R_plus_hlorefedrins">Klasifikatori!$CC$5:$CC$6</definedName>
    <definedName name="_1S_2S_plus_hlorpseidoefedrins">Klasifikatori!$CE$5:$CE$6</definedName>
    <definedName name="_3_4_metilēndioksifenilpropān_2_ons">Klasifikatori!$BG$5:$BG$6</definedName>
    <definedName name="_4_anilin_N_fenetilpiperidins">Klasifikatori!$DE$5:$DE$6</definedName>
    <definedName name="_xlnm._FilterDatabase" localSheetId="3" hidden="1">Klasifikatori!#REF!</definedName>
    <definedName name="Acetons">Klasifikatori!$DA$5:$DA$6</definedName>
    <definedName name="Alfa_fenilacetoacetonitrils">Klasifikatori!$BY$5:$BY$6</definedName>
    <definedName name="Antranilskabe">Klasifikatori!$CM$5:$CM$6</definedName>
    <definedName name="Ceturksni">Klasifikatori!$AO$5:$AO$8</definedName>
    <definedName name="Efedrins">Klasifikatori!$BM$5:$BM$6</definedName>
    <definedName name="Ergometrins">Klasifikatori!$BS$5:$BS$6</definedName>
    <definedName name="Ergotamins">Klasifikatori!$BU$5:$BU$6</definedName>
    <definedName name="Etikskabes_anhidrids">Klasifikatori!$CI$5:$CI$6</definedName>
    <definedName name="Etileteris">Klasifikatori!$CY$5:$CY$6</definedName>
    <definedName name="Feniletikskabe">Klasifikatori!$CK$5:$CK$6</definedName>
    <definedName name="Gadi">Klasifikatori!$AM$5:$AM$18</definedName>
    <definedName name="Izosafrols">Klasifikatori!$BE$5:$BE$6</definedName>
    <definedName name="Kalija_permanganats">Klasifikatori!$CQ$5:$CQ$6</definedName>
    <definedName name="Kartes">Klasifikatori!$AC$5:$AK$50</definedName>
    <definedName name="Kartes_num">Klasifikatori!$AC$5:$AC$50</definedName>
    <definedName name="Klasific_kateg">Klasifikatori!$D$5:$D$61</definedName>
    <definedName name="Klasific_kods" localSheetId="1">Klasifikatori!$C$5:$C$61</definedName>
    <definedName name="Klasific_nosauk" localSheetId="1">Klasifikatori!$B$5:$B$61</definedName>
    <definedName name="Klasific_nosauk">Klasifikatori!$B$5:$B$61</definedName>
    <definedName name="Klasific_vielas">Klasifikatori!$B$5:$E$61</definedName>
    <definedName name="Lic_num">Klasifikatori!$S$5:$S$10</definedName>
    <definedName name="LIcences">Klasifikatori!$S$5:$AA$10</definedName>
    <definedName name="Lizerginskabe">Klasifikatori!$BW$5:$BW$6</definedName>
    <definedName name="Merv">Klasifikatori!$K$5:$K$10</definedName>
    <definedName name="Metiletilketons">Klasifikatori!$DC$5:$DC$6</definedName>
    <definedName name="N_acetilantranilskābe">Klasifikatori!$BC$5:$BC$6</definedName>
    <definedName name="N_fenetil_4_piperidons">Klasifikatori!$DG$5:$DG$6</definedName>
    <definedName name="Neklasific_kods">Klasifikatori!$H$5:$H$25</definedName>
    <definedName name="Neklasific_nosauk">Klasifikatori!$G$5:$G$25</definedName>
    <definedName name="Neklasific_vielas">Klasifikatori!$G$5:$I$25</definedName>
    <definedName name="Norefedrins">Klasifikatori!$BQ$5:$BQ$6</definedName>
    <definedName name="Piperidins">Klasifikatori!$CO$5:$CO$6</definedName>
    <definedName name="Piperonals">Klasifikatori!$BI$5:$BI$6</definedName>
    <definedName name="_xlnm.Print_Area" localSheetId="0">Iesniedzējs!$B$2:$H$57</definedName>
    <definedName name="_xlnm.Print_Titles" localSheetId="1">'Klasificētās vielas'!$A:$A,'Klasificētās vielas'!$2:$3</definedName>
    <definedName name="_xlnm.Print_Titles" localSheetId="2">'Neklasificētās vielas'!$A:$A,'Neklasificētās vielas'!$2:$3</definedName>
    <definedName name="Pseidoefedrins">Klasifikatori!$BO$5:$BO$6</definedName>
    <definedName name="Safrols">Klasifikatori!$BK$5:$BK$6</definedName>
    <definedName name="Salsskabe">Klasifikatori!$CS$5:$CS$6</definedName>
    <definedName name="Serskabe">Klasifikatori!$CU$5:$CU$6</definedName>
    <definedName name="Toluols">Klasifikatori!$CW$5:$CW$6</definedName>
    <definedName name="Valsts_nosauk">Klasifikatori!$N$5:$N$116</definedName>
    <definedName name="VieluMervValid">Klasifikatori!$AW$11:$AX$69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5" i="4" l="1"/>
  <c r="AU5" i="4" s="1"/>
  <c r="C7" i="5" l="1"/>
  <c r="C8" i="3"/>
  <c r="V5" i="5"/>
  <c r="V6" i="5"/>
  <c r="V4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A1" i="3"/>
  <c r="A1" i="5"/>
  <c r="U5" i="3"/>
  <c r="U7" i="3"/>
  <c r="U8" i="3"/>
  <c r="U9" i="3"/>
  <c r="U12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AQ6" i="4"/>
  <c r="AU6" i="4" s="1"/>
  <c r="AQ7" i="4"/>
  <c r="AU7" i="4" s="1"/>
  <c r="AQ8" i="4"/>
  <c r="AU8" i="4" s="1"/>
  <c r="AQ9" i="4"/>
  <c r="AU9" i="4" s="1"/>
  <c r="AQ10" i="4"/>
  <c r="AU10" i="4" s="1"/>
  <c r="AQ11" i="4"/>
  <c r="AU11" i="4" s="1"/>
  <c r="AQ12" i="4"/>
  <c r="AU12" i="4" s="1"/>
  <c r="AQ13" i="4"/>
  <c r="AU13" i="4" s="1"/>
  <c r="AQ14" i="4"/>
  <c r="AU14" i="4" s="1"/>
  <c r="AQ15" i="4"/>
  <c r="AU15" i="4" s="1"/>
  <c r="AQ16" i="4"/>
  <c r="AU16" i="4" s="1"/>
  <c r="G9" i="13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G25" i="13"/>
  <c r="G24" i="13"/>
  <c r="G23" i="13"/>
  <c r="G11" i="13"/>
  <c r="G10" i="13"/>
  <c r="U11" i="3"/>
  <c r="U10" i="3"/>
  <c r="U13" i="3"/>
  <c r="U6" i="3"/>
  <c r="U4" i="3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D7" i="5"/>
  <c r="D8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C7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4" i="5"/>
  <c r="C5" i="5"/>
  <c r="C6" i="5"/>
  <c r="C4" i="3"/>
  <c r="C5" i="3"/>
  <c r="C6" i="3"/>
  <c r="D4" i="5"/>
  <c r="D9" i="5"/>
  <c r="D5" i="5"/>
  <c r="D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Andis Seilis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Vienmēr aizpildiet jaunāko veidlapas versiju! 
</t>
        </r>
        <r>
          <rPr>
            <sz val="9"/>
            <color indexed="81"/>
            <rFont val="Tahoma"/>
            <family val="2"/>
            <charset val="186"/>
          </rPr>
          <t xml:space="preserve">Jaunākā veidlapas versija ir pieejama www.zva.gov.lv, mekējiet to sadaļā: </t>
        </r>
        <r>
          <rPr>
            <i/>
            <sz val="9"/>
            <color indexed="81"/>
            <rFont val="Tahoma"/>
            <family val="2"/>
            <charset val="186"/>
          </rPr>
          <t xml:space="preserve">Sākums &gt; Industrijai &gt; Prekursoru operatori &gt; Pārskati </t>
        </r>
      </text>
    </comment>
    <comment ref="F34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Persona, kura piedalās neklasificēto vielu apritē, kas nav Aģentūrā reģistrēts prekursoru operators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Andis Seilis</author>
  </authors>
  <commentList>
    <comment ref="B3" authorId="0" shapeId="0" xr:uid="{00000000-0006-0000-0100-000001000000}">
      <text>
        <r>
          <rPr>
            <sz val="9"/>
            <color indexed="81"/>
            <rFont val="Tahoma"/>
            <family val="2"/>
          </rPr>
          <t>Viela jāizvēlas no nolaižamā saraksta izvēlnes.</t>
        </r>
      </text>
    </comment>
    <comment ref="E3" authorId="0" shapeId="0" xr:uid="{00000000-0006-0000-0100-000002000000}">
      <text>
        <r>
          <rPr>
            <sz val="9"/>
            <color indexed="81"/>
            <rFont val="Tahoma"/>
            <family val="2"/>
          </rPr>
          <t>Jāizvēlās mērvienība no nolaižamā saraksta izvēlnes.
Sarkans = ja nav ievadīta viela, bet ir norādīta mērvienība.</t>
        </r>
      </text>
    </comment>
    <comment ref="F3" authorId="0" shapeId="0" xr:uid="{00000000-0006-0000-0100-000003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G3" authorId="0" shapeId="0" xr:uid="{00000000-0006-0000-0100-000004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J3" authorId="0" shapeId="0" xr:uid="{00000000-0006-0000-0100-000006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K3" authorId="0" shapeId="0" xr:uid="{00000000-0006-0000-0100-000007000000}">
      <text>
        <r>
          <rPr>
            <sz val="9"/>
            <color indexed="81"/>
            <rFont val="Tahoma"/>
            <family val="2"/>
          </rPr>
          <t>Valsts jāizvēlas no nolaižamā saraksta izvēlnes</t>
        </r>
      </text>
    </comment>
    <comment ref="M3" authorId="0" shapeId="0" xr:uid="{00000000-0006-0000-0100-000008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N3" authorId="0" shapeId="0" xr:uid="{00000000-0006-0000-0100-000009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P3" authorId="0" shapeId="0" xr:uid="{00000000-0006-0000-0100-00000A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Q3" authorId="0" shapeId="0" xr:uid="{00000000-0006-0000-0100-00000B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S3" authorId="0" shapeId="0" xr:uid="{00000000-0006-0000-0100-00000C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U3" authorId="0" shapeId="0" xr:uid="{00000000-0006-0000-0100-00000D000000}">
      <text>
        <r>
          <rPr>
            <sz val="9"/>
            <color indexed="81"/>
            <rFont val="Tahoma"/>
            <family val="2"/>
          </rPr>
          <t>Ja atlikums būs negatīvs skaitlis, tas iekrāsosies sarkanā krāsā</t>
        </r>
      </text>
    </comment>
    <comment ref="V3" authorId="0" shapeId="0" xr:uid="{00000000-0006-0000-0100-00000E000000}">
      <text>
        <r>
          <rPr>
            <sz val="9"/>
            <color indexed="81"/>
            <rFont val="Tahoma"/>
            <family val="2"/>
          </rPr>
          <t>- Iekrāsojas sarkans:
ja tiek norādīta 1. kategorijas viela, bet nav norādīts licences Nr.
- ja parādās teksts "Nav norādīts" tad Veidlapas 1. lapā "Iesniedzējs" ir jānorāda šī pārskata iesniedzējs.</t>
        </r>
      </text>
    </comment>
    <comment ref="W3" authorId="0" shapeId="0" xr:uid="{00000000-0006-0000-0100-00000F000000}">
      <text>
        <r>
          <rPr>
            <sz val="9"/>
            <color indexed="81"/>
            <rFont val="Tahoma"/>
            <family val="2"/>
          </rPr>
          <t>Periods parādās ierakstiem, kuriem ir norādīta viela.
Sarkans - ja 1. lapā nav norādīts periods.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Andis Seilis</author>
  </authors>
  <commentList>
    <comment ref="B3" authorId="0" shapeId="0" xr:uid="{00000000-0006-0000-0200-000001000000}">
      <text>
        <r>
          <rPr>
            <sz val="9"/>
            <color indexed="81"/>
            <rFont val="Tahoma"/>
            <family val="2"/>
          </rPr>
          <t>Viela jāizvēlas no nolaižamā saraksta izvēlnes.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</rPr>
          <t>Jāizvēlās mērvienība no nolaižamā saraksta izvēlnes.
Sarkans = ja nav ievadīta viela, bet ir norādīta mērvienība.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G3" authorId="0" shapeId="0" xr:uid="{00000000-0006-0000-0200-000005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I3" authorId="0" shapeId="0" xr:uid="{00000000-0006-0000-0200-000006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J3" authorId="0" shapeId="0" xr:uid="{00000000-0006-0000-0200-000007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L3" authorId="0" shapeId="0" xr:uid="{00000000-0006-0000-0200-000008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M3" authorId="0" shapeId="0" xr:uid="{00000000-0006-0000-0200-000009000000}">
      <text>
        <r>
          <rPr>
            <sz val="9"/>
            <color indexed="81"/>
            <rFont val="Tahoma"/>
            <family val="2"/>
          </rPr>
          <t>Valsts jāizvēlas no nolaižamā saraksta izvēlnes</t>
        </r>
      </text>
    </comment>
    <comment ref="O3" authorId="0" shapeId="0" xr:uid="{00000000-0006-0000-0200-00000A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P3" authorId="0" shapeId="0" xr:uid="{00000000-0006-0000-0200-00000B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R3" authorId="0" shapeId="0" xr:uid="{00000000-0006-0000-0200-00000C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T3" authorId="0" shapeId="0" xr:uid="{00000000-0006-0000-0200-00000D000000}">
      <text>
        <r>
          <rPr>
            <sz val="9"/>
            <color indexed="81"/>
            <rFont val="Tahoma"/>
            <family val="2"/>
          </rPr>
          <t>Ja atlikums būs negatīvs skaitlis, tas iekrāsosies sarkanā krāsā</t>
        </r>
      </text>
    </comment>
    <comment ref="U3" authorId="0" shapeId="0" xr:uid="{00000000-0006-0000-0200-00000E000000}">
      <text>
        <r>
          <rPr>
            <sz val="9"/>
            <color indexed="81"/>
            <rFont val="Tahoma"/>
            <family val="2"/>
          </rPr>
          <t>Iekrāsojas sarkans, ja nav norādīts ne licences ne kartes numurs.</t>
        </r>
      </text>
    </comment>
    <comment ref="V3" authorId="0" shapeId="0" xr:uid="{00000000-0006-0000-0200-00000F000000}">
      <text>
        <r>
          <rPr>
            <sz val="9"/>
            <color indexed="81"/>
            <rFont val="Tahoma"/>
            <family val="2"/>
          </rPr>
          <t>Periods parādās ierakstiem, kuriem ir norādīta viela.
Sarkans - ja 1. lapā nav norādīts periods.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Andis Seilis</author>
  </authors>
  <commentList>
    <comment ref="AR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Andis Seilis:</t>
        </r>
        <r>
          <rPr>
            <sz val="9"/>
            <color indexed="81"/>
            <rFont val="Tahoma"/>
            <family val="2"/>
          </rPr>
          <t xml:space="preserve">
pagaidām neizmantojam aprēķinos</t>
        </r>
      </text>
    </comment>
    <comment ref="AU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186"/>
          </rPr>
          <t>Andis Seilis:</t>
        </r>
        <r>
          <rPr>
            <sz val="9"/>
            <color indexed="81"/>
            <rFont val="Tahoma"/>
            <family val="2"/>
            <charset val="186"/>
          </rPr>
          <t xml:space="preserve">
pārskatos norādītie daudzumi jāpārrēķina uz šo mērv., kas atbilst INCB iesniedzamajiem pārskatiem.</t>
        </r>
      </text>
    </comment>
  </commentList>
</comments>
</file>

<file path=xl/sharedStrings.xml><?xml version="1.0" encoding="utf-8"?>
<sst xmlns="http://schemas.openxmlformats.org/spreadsheetml/2006/main" count="1466" uniqueCount="845">
  <si>
    <t>Kategorija</t>
  </si>
  <si>
    <t>1-fenil-2-propanons</t>
  </si>
  <si>
    <t>N-acetilantranilskābe</t>
  </si>
  <si>
    <t>KN kods</t>
  </si>
  <si>
    <t>2914 31 00</t>
  </si>
  <si>
    <t>1.kategorija</t>
  </si>
  <si>
    <t>2924 23 00</t>
  </si>
  <si>
    <t>Klasificētās vielas nosaukums</t>
  </si>
  <si>
    <t>Izosafrols (cis+trans)</t>
  </si>
  <si>
    <t>2932 91 00</t>
  </si>
  <si>
    <t>2932 92 00</t>
  </si>
  <si>
    <t>Piperonāls</t>
  </si>
  <si>
    <t>2932 93 00</t>
  </si>
  <si>
    <t>Safrols</t>
  </si>
  <si>
    <t>2932 94 00</t>
  </si>
  <si>
    <t>Efedrīns</t>
  </si>
  <si>
    <t>2939 41 00</t>
  </si>
  <si>
    <t>Pseidoefedrīns</t>
  </si>
  <si>
    <t>2939 42 00</t>
  </si>
  <si>
    <t>Norefedrīns</t>
  </si>
  <si>
    <t>2939 44 00</t>
  </si>
  <si>
    <t>Ergometrīns</t>
  </si>
  <si>
    <t>2939 61 00</t>
  </si>
  <si>
    <t>Ergotamīns</t>
  </si>
  <si>
    <t>2939 62 00</t>
  </si>
  <si>
    <t>Lizergīnskābe</t>
  </si>
  <si>
    <t>2939 63 00</t>
  </si>
  <si>
    <t>Alfa-fenilacetoacetonitrils</t>
  </si>
  <si>
    <t>(1R,2S)-(-)-hlorefedrīns</t>
  </si>
  <si>
    <t>(1S,2R)-(+)-hlorefedrīns</t>
  </si>
  <si>
    <t>(1S,2S)-(+)-hlorpseidoefedrīns</t>
  </si>
  <si>
    <t>(1R,2R)-(-)-hlorpseidoefedrīns</t>
  </si>
  <si>
    <t>2915 24 00</t>
  </si>
  <si>
    <t>Feniletiķskābe</t>
  </si>
  <si>
    <t>2916 34 00</t>
  </si>
  <si>
    <t>Antranilskābe</t>
  </si>
  <si>
    <t>Piperidīns</t>
  </si>
  <si>
    <t>2933 32 00</t>
  </si>
  <si>
    <t>Kālija permanganāts</t>
  </si>
  <si>
    <t>2841 61 00</t>
  </si>
  <si>
    <t>Sālsskābe</t>
  </si>
  <si>
    <t>2806 10 00</t>
  </si>
  <si>
    <t>Sērskābe</t>
  </si>
  <si>
    <t>Toluols</t>
  </si>
  <si>
    <t>2902 30 00</t>
  </si>
  <si>
    <t>Etilēteris</t>
  </si>
  <si>
    <t>2909 11 00</t>
  </si>
  <si>
    <t>Acetons</t>
  </si>
  <si>
    <t>2914 11 00</t>
  </si>
  <si>
    <t>Metiletilketons</t>
  </si>
  <si>
    <t>2914 12 00</t>
  </si>
  <si>
    <t>3.kategorija</t>
  </si>
  <si>
    <t>2.A apakškategorija</t>
  </si>
  <si>
    <t>2.B apakškategorija</t>
  </si>
  <si>
    <t>3,4-metilēndioksifenilpropān-2-ons</t>
  </si>
  <si>
    <t>Etiķskābes anhidrīds</t>
  </si>
  <si>
    <t>Eksports (izvešana uz trešām valstīm)</t>
  </si>
  <si>
    <t>Valsts nosaukums</t>
  </si>
  <si>
    <t>Eksportētāja nosaukums, adrese</t>
  </si>
  <si>
    <t>Importētāja nosaukums, adrese</t>
  </si>
  <si>
    <t>Imports (ievešana no trešām valstīm)</t>
  </si>
  <si>
    <t xml:space="preserve">Importētais daudzums 
</t>
  </si>
  <si>
    <t xml:space="preserve">Eksportētais daudzums 
</t>
  </si>
  <si>
    <t>Tirdzniecība Eiropas Savienības ietvaros</t>
  </si>
  <si>
    <t>Saņēmēja nosaukums, adrese</t>
  </si>
  <si>
    <t>Saņemtais daudzums</t>
  </si>
  <si>
    <t>Piegādātais daudzums</t>
  </si>
  <si>
    <t>Izmantotais daudzums</t>
  </si>
  <si>
    <t>Vielas izmantošana (neattiecas uz piegādi)</t>
  </si>
  <si>
    <t>Izmantošanas mērķis</t>
  </si>
  <si>
    <t>Neklasificētās vielas nosaukums
(Eiropas Savienības brīvprātīgi uzraugāmās ķīmiskās vielas)</t>
  </si>
  <si>
    <t>1-(4-methoxyphenyl)propan-2-one</t>
  </si>
  <si>
    <t>2914 50 00</t>
  </si>
  <si>
    <t>1,4-Butanediol</t>
  </si>
  <si>
    <t>2905 39 26</t>
  </si>
  <si>
    <t>Glacial Acetic Acid</t>
  </si>
  <si>
    <t>2915 21 00</t>
  </si>
  <si>
    <t>Alpha-phenylacetoacetamide (APAA)</t>
  </si>
  <si>
    <t>2924 29 70</t>
  </si>
  <si>
    <t>Allylbenzene</t>
  </si>
  <si>
    <t>2902 90 00</t>
  </si>
  <si>
    <t>Benzaldehyde</t>
  </si>
  <si>
    <t>2912 21 00</t>
  </si>
  <si>
    <t>Benzyl Chloride</t>
  </si>
  <si>
    <t>2903 99 80</t>
  </si>
  <si>
    <t>Benzyl Cyanide</t>
  </si>
  <si>
    <t>2926 90 70</t>
  </si>
  <si>
    <t>BMK Glycidate</t>
  </si>
  <si>
    <t>2918 99 90</t>
  </si>
  <si>
    <t>BMK Glycidic acid</t>
  </si>
  <si>
    <t>Ethylamine</t>
  </si>
  <si>
    <t>2921 19 99</t>
  </si>
  <si>
    <t>Formamide</t>
  </si>
  <si>
    <t>2924 19 00</t>
  </si>
  <si>
    <t>Gamma Butyrolactone</t>
  </si>
  <si>
    <t>2932 20 20</t>
  </si>
  <si>
    <t>Lithium Aluminium Hydride</t>
  </si>
  <si>
    <t>2850 00 20</t>
  </si>
  <si>
    <t>Methylamine</t>
  </si>
  <si>
    <t>2921 11 00</t>
  </si>
  <si>
    <t>Nitroethane</t>
  </si>
  <si>
    <t>2904 20 00</t>
  </si>
  <si>
    <t>Platinum Oxides</t>
  </si>
  <si>
    <t>2843 90 90</t>
  </si>
  <si>
    <t>PMK Glycidate</t>
  </si>
  <si>
    <t>2932 99 00</t>
  </si>
  <si>
    <t>PMK Glycidic acid</t>
  </si>
  <si>
    <t>(Red) Phosphorus</t>
  </si>
  <si>
    <t>Ziņas par prekursoru operatoru:</t>
  </si>
  <si>
    <t>Atbildīgā persona:</t>
  </si>
  <si>
    <t>Piegādātāja nosaukums, adrese</t>
  </si>
  <si>
    <t>Klasific_vielas</t>
  </si>
  <si>
    <t>Neklasific_vielas</t>
  </si>
  <si>
    <t>Klasific_kods</t>
  </si>
  <si>
    <t>Neklasific_kods</t>
  </si>
  <si>
    <t>Neklasificētās vielas nosaukums</t>
  </si>
  <si>
    <t>Klasific_kateg</t>
  </si>
  <si>
    <t>Merv</t>
  </si>
  <si>
    <t>l</t>
  </si>
  <si>
    <t>kg</t>
  </si>
  <si>
    <t>Mērvienības</t>
  </si>
  <si>
    <t>Kods</t>
  </si>
  <si>
    <t>Nosaukums latviski</t>
  </si>
  <si>
    <t>Nosaukums angliski</t>
  </si>
  <si>
    <t>Trešā valsts</t>
  </si>
  <si>
    <t>UA</t>
  </si>
  <si>
    <t>Ukraina</t>
  </si>
  <si>
    <t>Ukraine</t>
  </si>
  <si>
    <t>Jā</t>
  </si>
  <si>
    <t>US</t>
  </si>
  <si>
    <t>ASV</t>
  </si>
  <si>
    <t>United States</t>
  </si>
  <si>
    <t>VN</t>
  </si>
  <si>
    <t>Vjetnama</t>
  </si>
  <si>
    <t>Vietman</t>
  </si>
  <si>
    <t>EG</t>
  </si>
  <si>
    <t>Ēģipte</t>
  </si>
  <si>
    <t>Egypt</t>
  </si>
  <si>
    <t>EE</t>
  </si>
  <si>
    <t>Igaunija</t>
  </si>
  <si>
    <t>Estonia</t>
  </si>
  <si>
    <t>Nē</t>
  </si>
  <si>
    <t>ET</t>
  </si>
  <si>
    <t>Etiopija</t>
  </si>
  <si>
    <t>Ethiopia</t>
  </si>
  <si>
    <t>FI</t>
  </si>
  <si>
    <t>Somija</t>
  </si>
  <si>
    <t>Finland</t>
  </si>
  <si>
    <t>FR</t>
  </si>
  <si>
    <t>Francija</t>
  </si>
  <si>
    <t>France</t>
  </si>
  <si>
    <t>DE</t>
  </si>
  <si>
    <t>Vācija</t>
  </si>
  <si>
    <t>Germany</t>
  </si>
  <si>
    <t>EL</t>
  </si>
  <si>
    <t>Grieķija</t>
  </si>
  <si>
    <t>Greece</t>
  </si>
  <si>
    <t>IS</t>
  </si>
  <si>
    <t>Īslande</t>
  </si>
  <si>
    <t>Iceland</t>
  </si>
  <si>
    <t>IN</t>
  </si>
  <si>
    <t>Indija</t>
  </si>
  <si>
    <t>India</t>
  </si>
  <si>
    <t>IE</t>
  </si>
  <si>
    <t>Īrija</t>
  </si>
  <si>
    <t>Ireland</t>
  </si>
  <si>
    <t>IT</t>
  </si>
  <si>
    <t>Itālija</t>
  </si>
  <si>
    <t>Italy</t>
  </si>
  <si>
    <t>JP</t>
  </si>
  <si>
    <t>Japāna</t>
  </si>
  <si>
    <t>Japan</t>
  </si>
  <si>
    <t>LV</t>
  </si>
  <si>
    <t>Latvija</t>
  </si>
  <si>
    <t>Latvia</t>
  </si>
  <si>
    <t>LT</t>
  </si>
  <si>
    <t>Lietuva</t>
  </si>
  <si>
    <t>Lithuania</t>
  </si>
  <si>
    <t>MK</t>
  </si>
  <si>
    <t>Maķedonija</t>
  </si>
  <si>
    <t>Macedonia</t>
  </si>
  <si>
    <t>MD</t>
  </si>
  <si>
    <t>Moldova</t>
  </si>
  <si>
    <t>NL</t>
  </si>
  <si>
    <t>Nīderlande</t>
  </si>
  <si>
    <t>Netherlands</t>
  </si>
  <si>
    <t>NO</t>
  </si>
  <si>
    <t>Norvēģija</t>
  </si>
  <si>
    <t>Norway</t>
  </si>
  <si>
    <t>PL</t>
  </si>
  <si>
    <t>Polija</t>
  </si>
  <si>
    <t>Poland</t>
  </si>
  <si>
    <t>RU</t>
  </si>
  <si>
    <t>Krievija</t>
  </si>
  <si>
    <t>Russia</t>
  </si>
  <si>
    <t>SK</t>
  </si>
  <si>
    <t>Slovākija</t>
  </si>
  <si>
    <t>Slovakia</t>
  </si>
  <si>
    <t>SI</t>
  </si>
  <si>
    <t>Slovēnija</t>
  </si>
  <si>
    <t>Slovenia</t>
  </si>
  <si>
    <t>ES</t>
  </si>
  <si>
    <t>Spānija</t>
  </si>
  <si>
    <t>Spain</t>
  </si>
  <si>
    <t>SE</t>
  </si>
  <si>
    <t>Zviedrija</t>
  </si>
  <si>
    <t>Sweden</t>
  </si>
  <si>
    <t>CH</t>
  </si>
  <si>
    <t>Šveice</t>
  </si>
  <si>
    <t>Switzerland</t>
  </si>
  <si>
    <t>TR</t>
  </si>
  <si>
    <t>Turcija</t>
  </si>
  <si>
    <t>Turkey</t>
  </si>
  <si>
    <t>AF</t>
  </si>
  <si>
    <t>Afganistāna</t>
  </si>
  <si>
    <t>Afganistan</t>
  </si>
  <si>
    <t>AL</t>
  </si>
  <si>
    <t>Albānija</t>
  </si>
  <si>
    <t>Albania</t>
  </si>
  <si>
    <t>DZ</t>
  </si>
  <si>
    <t>Alžirija</t>
  </si>
  <si>
    <t>Algeria</t>
  </si>
  <si>
    <t>AD</t>
  </si>
  <si>
    <t>Andora</t>
  </si>
  <si>
    <t>Andorra</t>
  </si>
  <si>
    <t>AO</t>
  </si>
  <si>
    <t>Angola</t>
  </si>
  <si>
    <t>AR</t>
  </si>
  <si>
    <t>Argentīna</t>
  </si>
  <si>
    <t>Argentina</t>
  </si>
  <si>
    <t>AM</t>
  </si>
  <si>
    <t>Armēnija</t>
  </si>
  <si>
    <t>Armenia</t>
  </si>
  <si>
    <t>AU</t>
  </si>
  <si>
    <t>Austrālija</t>
  </si>
  <si>
    <t>Australia</t>
  </si>
  <si>
    <t>AT</t>
  </si>
  <si>
    <t>Austrija</t>
  </si>
  <si>
    <t>Austria</t>
  </si>
  <si>
    <t>AZ</t>
  </si>
  <si>
    <t>Azerbaidžāna</t>
  </si>
  <si>
    <t>Azerbaijan</t>
  </si>
  <si>
    <t>BY</t>
  </si>
  <si>
    <t>Baltkrievija</t>
  </si>
  <si>
    <t>Belarus</t>
  </si>
  <si>
    <t>BE</t>
  </si>
  <si>
    <t>Beļģija</t>
  </si>
  <si>
    <t>Belgium</t>
  </si>
  <si>
    <t>BO</t>
  </si>
  <si>
    <t>Bolīvija</t>
  </si>
  <si>
    <t>Bolivia</t>
  </si>
  <si>
    <t>BA</t>
  </si>
  <si>
    <t>Bosnija Hercogovina</t>
  </si>
  <si>
    <t>Bosnia and Herzegowina</t>
  </si>
  <si>
    <t>BR</t>
  </si>
  <si>
    <t>Brazīlija</t>
  </si>
  <si>
    <t>Brazil</t>
  </si>
  <si>
    <t>BG</t>
  </si>
  <si>
    <t>Bulgārija</t>
  </si>
  <si>
    <t>Bulgaria</t>
  </si>
  <si>
    <t>CA</t>
  </si>
  <si>
    <t>Kanāda</t>
  </si>
  <si>
    <t>Canada</t>
  </si>
  <si>
    <t>CN</t>
  </si>
  <si>
    <t>Ķīna</t>
  </si>
  <si>
    <t>China</t>
  </si>
  <si>
    <t>CO</t>
  </si>
  <si>
    <t>Kolumbija</t>
  </si>
  <si>
    <t>Colombia</t>
  </si>
  <si>
    <t>HR</t>
  </si>
  <si>
    <t>Horvātija</t>
  </si>
  <si>
    <t>Croatia</t>
  </si>
  <si>
    <t>CU</t>
  </si>
  <si>
    <t>Kuba</t>
  </si>
  <si>
    <t>Cuba</t>
  </si>
  <si>
    <t>CY</t>
  </si>
  <si>
    <t>Kipra</t>
  </si>
  <si>
    <t>Cyprus</t>
  </si>
  <si>
    <t>CZ</t>
  </si>
  <si>
    <t>Čehija</t>
  </si>
  <si>
    <t>Czech Republic</t>
  </si>
  <si>
    <t>DK</t>
  </si>
  <si>
    <t>Dānija</t>
  </si>
  <si>
    <t>Denmark</t>
  </si>
  <si>
    <t>YU</t>
  </si>
  <si>
    <t>Dienvidslāvija</t>
  </si>
  <si>
    <t>Yugoslavia</t>
  </si>
  <si>
    <t>GT</t>
  </si>
  <si>
    <t>Gvatemala</t>
  </si>
  <si>
    <t>Guatemala</t>
  </si>
  <si>
    <t>IL</t>
  </si>
  <si>
    <t>Izraēla</t>
  </si>
  <si>
    <t>Israel</t>
  </si>
  <si>
    <t>KZ</t>
  </si>
  <si>
    <t>Kazahstāna</t>
  </si>
  <si>
    <t>Kazakhstan</t>
  </si>
  <si>
    <t>KR</t>
  </si>
  <si>
    <t>Korejas Republika</t>
  </si>
  <si>
    <t>Republic of Korea</t>
  </si>
  <si>
    <t>MT</t>
  </si>
  <si>
    <t>Malta</t>
  </si>
  <si>
    <t>MX</t>
  </si>
  <si>
    <t>Meksika</t>
  </si>
  <si>
    <t>Mexico</t>
  </si>
  <si>
    <t>MC</t>
  </si>
  <si>
    <t>Monako</t>
  </si>
  <si>
    <t>Monaco</t>
  </si>
  <si>
    <t>PR</t>
  </si>
  <si>
    <t>Puertoriko</t>
  </si>
  <si>
    <t>Puerto Rico</t>
  </si>
  <si>
    <t>RO</t>
  </si>
  <si>
    <t>Rumānija</t>
  </si>
  <si>
    <t>Romania</t>
  </si>
  <si>
    <t>SG</t>
  </si>
  <si>
    <t>Singapūra</t>
  </si>
  <si>
    <t>Singapore</t>
  </si>
  <si>
    <t>HU</t>
  </si>
  <si>
    <t>Ungārija</t>
  </si>
  <si>
    <t>Hungary</t>
  </si>
  <si>
    <t>ID</t>
  </si>
  <si>
    <t>Indonēzija</t>
  </si>
  <si>
    <t>Indonesia</t>
  </si>
  <si>
    <t>PT</t>
  </si>
  <si>
    <t>Portugāle</t>
  </si>
  <si>
    <t>Portugal</t>
  </si>
  <si>
    <t>BD</t>
  </si>
  <si>
    <t>Bangladeša</t>
  </si>
  <si>
    <t>Bangladesh</t>
  </si>
  <si>
    <t>LU</t>
  </si>
  <si>
    <t>Luksemburga</t>
  </si>
  <si>
    <t>Luxembourg</t>
  </si>
  <si>
    <t>UZ</t>
  </si>
  <si>
    <t>Uzbekistāna</t>
  </si>
  <si>
    <t>Uzbekistan</t>
  </si>
  <si>
    <t>MN</t>
  </si>
  <si>
    <t>Mongolija</t>
  </si>
  <si>
    <t>Mongolia</t>
  </si>
  <si>
    <t>GE</t>
  </si>
  <si>
    <t>Gruzija</t>
  </si>
  <si>
    <t>Georgia</t>
  </si>
  <si>
    <t>KG</t>
  </si>
  <si>
    <t>Kirgizstāna</t>
  </si>
  <si>
    <t>Kyrgyzstan</t>
  </si>
  <si>
    <t>YE</t>
  </si>
  <si>
    <t>Jemena</t>
  </si>
  <si>
    <t>Yemen</t>
  </si>
  <si>
    <t>BM</t>
  </si>
  <si>
    <t>Bermudu salas</t>
  </si>
  <si>
    <t>Bermuda</t>
  </si>
  <si>
    <t>PE</t>
  </si>
  <si>
    <t>Peru</t>
  </si>
  <si>
    <t>UY</t>
  </si>
  <si>
    <t>Urugvaja</t>
  </si>
  <si>
    <t>Uruguay</t>
  </si>
  <si>
    <t>VE</t>
  </si>
  <si>
    <t>Venecuela</t>
  </si>
  <si>
    <t>Venezuela</t>
  </si>
  <si>
    <t>NZ</t>
  </si>
  <si>
    <t>Jaunzēlande</t>
  </si>
  <si>
    <t>New Zealand</t>
  </si>
  <si>
    <t>ZA</t>
  </si>
  <si>
    <t>Dienvidāfrika</t>
  </si>
  <si>
    <t>South Africa</t>
  </si>
  <si>
    <t>EC</t>
  </si>
  <si>
    <t>Ekvadora</t>
  </si>
  <si>
    <t>Ecuador</t>
  </si>
  <si>
    <t>NI</t>
  </si>
  <si>
    <t>Nikaragva</t>
  </si>
  <si>
    <t>Nicaragua</t>
  </si>
  <si>
    <t>PA</t>
  </si>
  <si>
    <t>Panama</t>
  </si>
  <si>
    <t>TW</t>
  </si>
  <si>
    <t>Taivāna</t>
  </si>
  <si>
    <t>Taiwan</t>
  </si>
  <si>
    <t>CR</t>
  </si>
  <si>
    <t>Kostarika</t>
  </si>
  <si>
    <t>Costa Rica</t>
  </si>
  <si>
    <t>LB</t>
  </si>
  <si>
    <t>Libāna</t>
  </si>
  <si>
    <t>Lebanon</t>
  </si>
  <si>
    <t>MY</t>
  </si>
  <si>
    <t>Malaizija</t>
  </si>
  <si>
    <t>Malaysia</t>
  </si>
  <si>
    <t>TH</t>
  </si>
  <si>
    <t>Taizeme</t>
  </si>
  <si>
    <t>Thailand</t>
  </si>
  <si>
    <t>AE</t>
  </si>
  <si>
    <t>Apvienotie arābu emirāti</t>
  </si>
  <si>
    <t>United Arab Emirates</t>
  </si>
  <si>
    <t>OM</t>
  </si>
  <si>
    <t>Omāna</t>
  </si>
  <si>
    <t>Oman</t>
  </si>
  <si>
    <t>HK</t>
  </si>
  <si>
    <t>Honkonga</t>
  </si>
  <si>
    <t>Hong Kong</t>
  </si>
  <si>
    <t>MA</t>
  </si>
  <si>
    <t>Maroka</t>
  </si>
  <si>
    <t>Morocco</t>
  </si>
  <si>
    <t>IQ</t>
  </si>
  <si>
    <t>Irāka</t>
  </si>
  <si>
    <t>Iraq</t>
  </si>
  <si>
    <t>HN</t>
  </si>
  <si>
    <t>Serbija</t>
  </si>
  <si>
    <t>Serbia</t>
  </si>
  <si>
    <t>CL</t>
  </si>
  <si>
    <t>Čīle</t>
  </si>
  <si>
    <t>Chile</t>
  </si>
  <si>
    <t>MR</t>
  </si>
  <si>
    <t>Mauritānija</t>
  </si>
  <si>
    <t>Mauritania</t>
  </si>
  <si>
    <t>024</t>
  </si>
  <si>
    <t>Rodēzija</t>
  </si>
  <si>
    <t>Rhodesia</t>
  </si>
  <si>
    <t>TJK</t>
  </si>
  <si>
    <t>Tadžikistāna</t>
  </si>
  <si>
    <t>Tadzhikistan</t>
  </si>
  <si>
    <t>TKM</t>
  </si>
  <si>
    <t>Turkmenistāna</t>
  </si>
  <si>
    <t>Turkmenistan</t>
  </si>
  <si>
    <t>LI</t>
  </si>
  <si>
    <t>Lihtenšteina</t>
  </si>
  <si>
    <t>Liechtenstein</t>
  </si>
  <si>
    <t>JO</t>
  </si>
  <si>
    <t>Jordānija</t>
  </si>
  <si>
    <t>Jordan</t>
  </si>
  <si>
    <t>TN</t>
  </si>
  <si>
    <t>Tunisija</t>
  </si>
  <si>
    <t>Tunisia</t>
  </si>
  <si>
    <t>Nav</t>
  </si>
  <si>
    <t>Abhāzija</t>
  </si>
  <si>
    <t>Abkhazia</t>
  </si>
  <si>
    <t>MO</t>
  </si>
  <si>
    <t>Makao</t>
  </si>
  <si>
    <t>Macao</t>
  </si>
  <si>
    <t>UG</t>
  </si>
  <si>
    <t>Uganda</t>
  </si>
  <si>
    <t>MG</t>
  </si>
  <si>
    <t>Madagaskara</t>
  </si>
  <si>
    <t>Madagascar</t>
  </si>
  <si>
    <t>IR</t>
  </si>
  <si>
    <t>Irāna</t>
  </si>
  <si>
    <t>Iran</t>
  </si>
  <si>
    <t>ME</t>
  </si>
  <si>
    <t>Melnkalne</t>
  </si>
  <si>
    <t>Montenegro</t>
  </si>
  <si>
    <t>IM</t>
  </si>
  <si>
    <t>Menas sala</t>
  </si>
  <si>
    <t>Isle of Man</t>
  </si>
  <si>
    <t>KS</t>
  </si>
  <si>
    <t>Kosova</t>
  </si>
  <si>
    <t>UK</t>
  </si>
  <si>
    <t>Lielbritānija</t>
  </si>
  <si>
    <t>United Kingdom</t>
  </si>
  <si>
    <t>BS</t>
  </si>
  <si>
    <t>Bahamu salas</t>
  </si>
  <si>
    <t>The Bahamas</t>
  </si>
  <si>
    <t>Valstis</t>
  </si>
  <si>
    <t>Klasific_nosauk</t>
  </si>
  <si>
    <t>Valsts_nosauk</t>
  </si>
  <si>
    <t>Neklasific_nosauk</t>
  </si>
  <si>
    <t>Nr.</t>
  </si>
  <si>
    <t>Licences Nr.</t>
  </si>
  <si>
    <t>Izsniegšanas datums</t>
  </si>
  <si>
    <t>1. Speciālas atļaujas (licences) darbībai ar 1. kategorijas prekursoriem</t>
  </si>
  <si>
    <t>Uz nenoteiktu laiku</t>
  </si>
  <si>
    <t>32.1/2013</t>
  </si>
  <si>
    <t>34/2011</t>
  </si>
  <si>
    <t>35.1/2013</t>
  </si>
  <si>
    <t>37/2011</t>
  </si>
  <si>
    <t>45/2014</t>
  </si>
  <si>
    <t>47/2015</t>
  </si>
  <si>
    <t>2. Reģistrācijas kartes</t>
  </si>
  <si>
    <t>Derīga līdz</t>
  </si>
  <si>
    <t>Adrese, tālruņa un faksa numurs</t>
  </si>
  <si>
    <t>Aizkraukles iela 21, Rīga LV-1006|Tālr. 67551822|Fakss 67550338|e-pasts: sinta@osi.lv</t>
  </si>
  <si>
    <t>Krustpils iela 53, Rīga|LV-1057|Tālr. 67083205|Fakss 67083505|e-pasts: grindeks@grindeks.lv</t>
  </si>
  <si>
    <t>Krustpils iela 53, Rīga, |LV-1057|Tālr. 67083205|Fakss 67083505|e-pasts: |grindeks@ grindeks.lv</t>
  </si>
  <si>
    <t>Stacijas iela 32-50, Olaine, |LV-2114|Tālr. 66016379|Fakss 66016377|e-pasts: andrejs.kudins@antols-him.lv</t>
  </si>
  <si>
    <t>Ilūkstes iela 45, Rīga, |LV-1073|Tālr. 67136393|Fakss 67136394|e-pasts: jim@mednet.lv</t>
  </si>
  <si>
    <t>“Asarīši - 3”, Mārupes novads, LV-2167|Tālr. 67796881|Fakss 67610914|e-pasts:|info.chem.lv@algol.lv</t>
  </si>
  <si>
    <t>Rīgas iela 6-17A, Olaine, Olaines nov., LV-2114|Tālr.67783523|Fakss 67783522|e-pasts: info@margunas.lv</t>
  </si>
  <si>
    <t>Dzērbenes iela 27-260, Rīga, LV-1006|Tālr. 67545144|Tālr. / Fakss 67553686|e-pasts: info@labochema.lv</t>
  </si>
  <si>
    <t>Mūkusalas iela 45/47, Rīga, LV-1004|Tālr./Fakss 67605114; mob.tālr.26408769| e-pasts: lorienalatvia@gmail.com</t>
  </si>
  <si>
    <t>Daugavgrīvas iela 63/65, Rīga, LV-1007|Tālr. 67458776|Fakss 67458931|e-pasts: info@rilak.lv</t>
  </si>
  <si>
    <t>Antenas iela 3, Rīga, |LV-1004|Tālr.67606431|Fakss 67629072|e-pasts: bzt@bzt.lv</t>
  </si>
  <si>
    <t>Kūdras iela 6-53, Olaine, Olaines novads, LV-2114|Tālr. / Fakss 67966450|e-pasts: avbaltic@inbox.lv</t>
  </si>
  <si>
    <t>Dienvidu 1-64, Salaspils, Salaspils nov., LV-2169|Tālr. / Fakss 67601587|e-pasts: rk@tec2000.lv</t>
  </si>
  <si>
    <t>Nautrēnu iela 12, Rīga, |LV-1079|Tālr. 67551881|Fakss 67552620|e-pasts: info@baltspektr.lv</t>
  </si>
  <si>
    <t>Tvaika iela 39, Rīga, |LV-1034|Tālr.67397794,67397388|Fakss 67397795,67397389|e-pasts:|woodison@woodison.lv</t>
  </si>
  <si>
    <t>2.3/2016</t>
  </si>
  <si>
    <t>11.1/2011</t>
  </si>
  <si>
    <t>16.1/2011</t>
  </si>
  <si>
    <t>20.2/2013</t>
  </si>
  <si>
    <t>25.2/2015</t>
  </si>
  <si>
    <t>29.1/2013</t>
  </si>
  <si>
    <t>30.1/2013</t>
  </si>
  <si>
    <t>31.1/2013</t>
  </si>
  <si>
    <t>Iesniedzējs</t>
  </si>
  <si>
    <r>
      <t>LAT 07-1/</t>
    </r>
    <r>
      <rPr>
        <vertAlign val="subscript"/>
        <sz val="14"/>
        <color indexed="8"/>
        <rFont val="Times New Roman"/>
        <family val="1"/>
      </rPr>
      <t>1</t>
    </r>
  </si>
  <si>
    <t>Pārskats par prekursoru apriti</t>
  </si>
  <si>
    <t>Uzņēmuma nosaukums</t>
  </si>
  <si>
    <t>Uzņēmuma reģistrācijas numurs</t>
  </si>
  <si>
    <t>Juridiskā adrese</t>
  </si>
  <si>
    <t>Vārds, uzvārds</t>
  </si>
  <si>
    <t>Tālrunis</t>
  </si>
  <si>
    <t>E-pasta adrese</t>
  </si>
  <si>
    <t>Licence/ karte</t>
  </si>
  <si>
    <t>Uzņēm reģ. num.</t>
  </si>
  <si>
    <t>Latvijas Organiskās sintēzes institūts</t>
  </si>
  <si>
    <t>AS „Grindeks”</t>
  </si>
  <si>
    <t>AS „Rīgas farmaceitiskā fabrika”</t>
  </si>
  <si>
    <t>SIA „Brenntag Latvia”</t>
  </si>
  <si>
    <t>AS „GRINDEKS”</t>
  </si>
  <si>
    <t>SIA „Telko Latvia”</t>
  </si>
  <si>
    <t>SIA „BAPEKS”</t>
  </si>
  <si>
    <t>SIA „KSAN”</t>
  </si>
  <si>
    <t>SIA „ANTOLS - HIM”</t>
  </si>
  <si>
    <t>SIA „J.I.M.”</t>
  </si>
  <si>
    <t>SIA „ENOLA”</t>
  </si>
  <si>
    <t>SIA „BALTALAB”</t>
  </si>
  <si>
    <t>SIA „Northern Synthesis”</t>
  </si>
  <si>
    <t>SIA „Algol Chemicals”</t>
  </si>
  <si>
    <t>SIA „Margunas Latvija”</t>
  </si>
  <si>
    <t>SIA „Latvijas Ķīmija”</t>
  </si>
  <si>
    <t>SIA „LAR’L”</t>
  </si>
  <si>
    <t>SIA „Labochema Latvija”</t>
  </si>
  <si>
    <t>SIA „RK Chem”</t>
  </si>
  <si>
    <t>SIA „LORIENA”</t>
  </si>
  <si>
    <t>SIA „Rīgas laku un krāsu rūpnīca”</t>
  </si>
  <si>
    <t>SIA „Baltic Zinc Technics”</t>
  </si>
  <si>
    <t>SIA „AV Baltic”</t>
  </si>
  <si>
    <t>SIA „MV Ķīmija”</t>
  </si>
  <si>
    <t>SIA „IMLITEX LATVIJA”</t>
  </si>
  <si>
    <t>SIA „PASSO INTERNATIONAL”</t>
  </si>
  <si>
    <t>SIA „Biotecha Latvia”</t>
  </si>
  <si>
    <t>SIA „BALT SPEKTRS L”</t>
  </si>
  <si>
    <t>SIA „WOODISON TERMINAL”</t>
  </si>
  <si>
    <t>SIA „OVI”</t>
  </si>
  <si>
    <t>Aizkraukles iela 21, Rīga LV-1006</t>
  </si>
  <si>
    <t>Rūpnīcu iela 5, Olaine, LV-2114</t>
  </si>
  <si>
    <t>Ģertrūdes iela 15/17, Rīga, LV–1011</t>
  </si>
  <si>
    <t>“Asarīši - 3”, Mārupes novads, LV-2167</t>
  </si>
  <si>
    <t>Rīgas iela 6-17A, Olaine, Olaines nov., LV-2114</t>
  </si>
  <si>
    <t>Dzērbenes iela 27-260, Rīga, LV-1006</t>
  </si>
  <si>
    <t>Siguldas novads, Peltes, Mores iela 2a, LV 2150</t>
  </si>
  <si>
    <t>Mūkusalas iela 45/47, Rīga, LV-1004</t>
  </si>
  <si>
    <t>Daugavgrīvas iela 63/65, Rīga, LV-1007</t>
  </si>
  <si>
    <t>Kūdras iela 6-53, Olaine, Olaines novads, LV-2114</t>
  </si>
  <si>
    <t>Dienvidu 1-64, Salaspils, Salaspils nov., LV-2169</t>
  </si>
  <si>
    <t>Republikas laukums 3-24, Rīga, LV-1010</t>
  </si>
  <si>
    <t>Adrese</t>
  </si>
  <si>
    <t>Krustpils iela 53, Rīga LV-1057</t>
  </si>
  <si>
    <t>Čiekurkalna 2.līnija 75, Rīga, LV-1026</t>
  </si>
  <si>
    <t>“Ciedri”, Lielvārži, Ķekavas pag., Ķekavas novads, LV-2123</t>
  </si>
  <si>
    <t>Krustpils iela 53, Rīga, LV-1057</t>
  </si>
  <si>
    <t>Stacijas iela 32-50, Olaine, LV-2114</t>
  </si>
  <si>
    <t>Ilūkstes iela 45, Rīga, LV-1073</t>
  </si>
  <si>
    <t>Lubānas iela 14-123, Rīga, LV-1019</t>
  </si>
  <si>
    <t>Cesvaines iela 13, Rīga, LV 1073</t>
  </si>
  <si>
    <t>Antenas iela 3, Rīga, LV-1004</t>
  </si>
  <si>
    <t>Nautrēnu iela 12, Rīga, LV-1079</t>
  </si>
  <si>
    <t>Tvaika iela 39, Rīga, LV-1034</t>
  </si>
  <si>
    <t>Rūpnīcu iela 3, Olaine, LV-2114</t>
  </si>
  <si>
    <t>Gadi</t>
  </si>
  <si>
    <t>Gads</t>
  </si>
  <si>
    <t xml:space="preserve">Valsts nosaukums </t>
  </si>
  <si>
    <t xml:space="preserve">Valsts nosaukums  </t>
  </si>
  <si>
    <t xml:space="preserve">Valsts nosaukums   </t>
  </si>
  <si>
    <r>
      <t>Valsts nosaukums</t>
    </r>
    <r>
      <rPr>
        <sz val="12"/>
        <color indexed="10"/>
        <rFont val="Calibri"/>
        <family val="2"/>
      </rPr>
      <t xml:space="preserve"> </t>
    </r>
  </si>
  <si>
    <t>mg</t>
  </si>
  <si>
    <t>g</t>
  </si>
  <si>
    <t>ml</t>
  </si>
  <si>
    <t>t</t>
  </si>
  <si>
    <t>mililitri</t>
  </si>
  <si>
    <t>litri</t>
  </si>
  <si>
    <t>tonnas</t>
  </si>
  <si>
    <t>kilogrami</t>
  </si>
  <si>
    <t>grami</t>
  </si>
  <si>
    <t>miligrami</t>
  </si>
  <si>
    <t>Mērvienība</t>
  </si>
  <si>
    <t>Saīsinājums</t>
  </si>
  <si>
    <t>Koeficienti (kg uz l)</t>
  </si>
  <si>
    <t>=kg*B4=l</t>
  </si>
  <si>
    <t>Sālsskābe (39.1%)</t>
  </si>
  <si>
    <t>Izosafrols</t>
  </si>
  <si>
    <t>Sērskābe (koncentrēta)</t>
  </si>
  <si>
    <t>Precīzs nos. pārrēķina tabulā</t>
  </si>
  <si>
    <t>_1_fenil_2_propanons</t>
  </si>
  <si>
    <t>_1R_2R_minus_hlorpseidoefedrins</t>
  </si>
  <si>
    <t>_1R_2S_minus_hlorefedrins</t>
  </si>
  <si>
    <t>_1S_2R_plus_hlorefedrins</t>
  </si>
  <si>
    <t>_1S_2S_plus_hlorpseidoefedrins</t>
  </si>
  <si>
    <t>_3_4_metilēndioksifenilpropān_2_ons</t>
  </si>
  <si>
    <t>Alfa_fenilacetoacetonitrils</t>
  </si>
  <si>
    <t>Antranilskabe</t>
  </si>
  <si>
    <t>Efedrins</t>
  </si>
  <si>
    <t>Ergometrins</t>
  </si>
  <si>
    <t>Ergotamins</t>
  </si>
  <si>
    <t>Etikskabes_anhidrids</t>
  </si>
  <si>
    <t>Etileteris</t>
  </si>
  <si>
    <t>Feniletikskabe</t>
  </si>
  <si>
    <t>Kalija_permanganats</t>
  </si>
  <si>
    <t>Lizerginskabe</t>
  </si>
  <si>
    <t>N_acetilantranilskābe</t>
  </si>
  <si>
    <t>Norefedrins</t>
  </si>
  <si>
    <t>Piperidins</t>
  </si>
  <si>
    <t>Piperonals</t>
  </si>
  <si>
    <t>Pseidoefedrins</t>
  </si>
  <si>
    <t>Salsskabe</t>
  </si>
  <si>
    <t>Serskabe</t>
  </si>
  <si>
    <t>Vielas nosaukums</t>
  </si>
  <si>
    <t>NamedRange nos. validacijai</t>
  </si>
  <si>
    <t>VieluMervValid</t>
  </si>
  <si>
    <t/>
  </si>
  <si>
    <t>NamedRange name:</t>
  </si>
  <si>
    <t>Vielas nosaukums:</t>
  </si>
  <si>
    <t>Vielas nos. atbilstoši veidlapā lietotajam klasifikatoram</t>
  </si>
  <si>
    <t>LIcences</t>
  </si>
  <si>
    <t>Lic_num</t>
  </si>
  <si>
    <t>Kartes</t>
  </si>
  <si>
    <t>Kartes_num</t>
  </si>
  <si>
    <t xml:space="preserve">Pārskata periods: </t>
  </si>
  <si>
    <t>Tabulas aizpildīšanas datums:</t>
  </si>
  <si>
    <t>Speciālās atļaujas (licences) Nr.</t>
  </si>
  <si>
    <t>Biežākās valstis</t>
  </si>
  <si>
    <t>Šie ir domāti tikai, lai taisītu vielām pielāgotu mērvienību izvēlni</t>
  </si>
  <si>
    <t>Nr.
p.k.</t>
  </si>
  <si>
    <t>AS „Olaines ķīmiskā rūpnīca BIOLARS”</t>
  </si>
  <si>
    <t>LAT 18-3/2</t>
  </si>
  <si>
    <t>Valsts ieņēmumu dienests</t>
  </si>
  <si>
    <t>Talejas iela 1, Rīga, LV-1978</t>
  </si>
  <si>
    <t>Talejas iela 1, Rīga, |LV-1978|Tālr. 67122689|e-pasts: vid@vid.gov.lv</t>
  </si>
  <si>
    <t>Ozolu iela 10, Rīga, LV-1005</t>
  </si>
  <si>
    <t>“Ciedri”, Lielvārži, Ķekavas pag., Ķekavas novads, |LV-2123|Tālr. 67803280|Fakss 67847671|e-pasts: brenntag@brenntag.lv</t>
  </si>
  <si>
    <t>9.2/2018</t>
  </si>
  <si>
    <t>40003006842</t>
  </si>
  <si>
    <t>Rūpnīcu iela 4, Olaine, |LV-2114|Tālr.26135922|e-pasts: info@bapeks.com</t>
  </si>
  <si>
    <t>Rūpnīcu iela 4, Olaine, LV-2114</t>
  </si>
  <si>
    <r>
      <t>Lubānas iela 14-123, Rīga, |LV-1019|Tālr. / Fakss 67567000</t>
    </r>
    <r>
      <rPr>
        <sz val="14"/>
        <color indexed="55"/>
        <rFont val="Times New Roman"/>
        <family val="1"/>
      </rPr>
      <t>|</t>
    </r>
    <r>
      <rPr>
        <sz val="11"/>
        <color indexed="55"/>
        <rFont val="Calibri"/>
        <family val="2"/>
      </rPr>
      <t>e-pasts: info@baltalab.lv</t>
    </r>
  </si>
  <si>
    <t>18.2/2013</t>
  </si>
  <si>
    <t>Cesvaines iela 13, Rīga, |LV 1073|Tālr. 67139834|Fakss 67139156</t>
  </si>
  <si>
    <t>Daugavgrīvas iela 83, Rīga, LV-1007|Tālr. 67892174|e-pasts: info@imlitex.lv</t>
  </si>
  <si>
    <t>Daugavgrīvas iela 83, Rīga, LV-1007</t>
  </si>
  <si>
    <t>54/2018</t>
  </si>
  <si>
    <t>SIA “ŪdensBoss”</t>
  </si>
  <si>
    <t>40003442921</t>
  </si>
  <si>
    <t>Krišjāņa Barona 136, Rīga, LV-1012|Tālr.67845005|e-pasts:udensboss@inbox.lv</t>
  </si>
  <si>
    <t>Krišjāņa Barona 136, Rīga, LV-1012</t>
  </si>
  <si>
    <t>55/2018</t>
  </si>
  <si>
    <t>SIA “Akva Centrs”</t>
  </si>
  <si>
    <t>40003554705</t>
  </si>
  <si>
    <t>"Krāces-13", Līči, Stopiņu novads |LV-2118|tālr./fakss 67956582|e-pasts: info@akvacentrs.lv</t>
  </si>
  <si>
    <t>"Krāces-13", Līči, Stopiņu novads, LV-2118</t>
  </si>
  <si>
    <t>56/2018</t>
  </si>
  <si>
    <t>SIA “Hidro-Standarts”</t>
  </si>
  <si>
    <t>5010315681</t>
  </si>
  <si>
    <t>Pērnavas iela 86, Rīga, LV-1009|Tālr.29352198|Fakss 67612045|e-pasts:info@hidrostandarts.lv</t>
  </si>
  <si>
    <t>Pērnavas iela 86, Rīga, LV-1009</t>
  </si>
  <si>
    <t>57/2018</t>
  </si>
  <si>
    <t>SIA “Sedumi”</t>
  </si>
  <si>
    <t>45403008187</t>
  </si>
  <si>
    <t>Brīvības iela 165, Jēkabpils, LV-5201|tālr.65220980|Fakss 65220981|e-pasts: info@sedumi.lv</t>
  </si>
  <si>
    <t>Brīvības iela 165, Jēkabpils, LV-5201</t>
  </si>
  <si>
    <t>60/2018</t>
  </si>
  <si>
    <t>SIA “RELAKEM”</t>
  </si>
  <si>
    <t>40003275600</t>
  </si>
  <si>
    <t>Dzērbenes iela 27, Rīga, LV-1006|Tālr.29220761|e-pasts:relakem@tl.lv</t>
  </si>
  <si>
    <t>Dzērbenes iela 27, Rīga, LV-1006</t>
  </si>
  <si>
    <t>4-anilīn-N-fenetilpiperidīns (ANPP)</t>
  </si>
  <si>
    <t>2933 39 99</t>
  </si>
  <si>
    <t>N-fenetil-4-piperidons (NPP)</t>
  </si>
  <si>
    <t>_4_anilin_N_fenetilpiperidins</t>
  </si>
  <si>
    <t>N_fenetil_4_piperidons</t>
  </si>
  <si>
    <t>40003264804</t>
  </si>
  <si>
    <t>Ģertrūdes iela 15/17, Rīga, LV-1011|Tālr. 67270124|e-pasts: info@northernsynthesis.eu</t>
  </si>
  <si>
    <t>Ģertrūdes iela 15/17, Rīga, LV-1011</t>
  </si>
  <si>
    <t>. gada</t>
  </si>
  <si>
    <t>. ceturksnis</t>
  </si>
  <si>
    <t>Ceturksni</t>
  </si>
  <si>
    <t>Ceturksnis</t>
  </si>
  <si>
    <t>Methyl 3-oxo-2-phenyl butanoate (MAPA)</t>
  </si>
  <si>
    <t>2918 30 00</t>
  </si>
  <si>
    <t>Prekursoru operatora reģistrācijas kartes/Reģistrācijas Nr.</t>
  </si>
  <si>
    <t>2. Reģistrācija</t>
  </si>
  <si>
    <t>Aizkraukles iela 23, Rīga, |LV-1006|Tālr. 67372566|e-pasts: info@enola.lv</t>
  </si>
  <si>
    <t>Aizkraukles iela 23, Rīga, LV-1006</t>
  </si>
  <si>
    <t>Siguldas novads, Peltes, Mores iela 2a, LV 2150|Tālr. / Fakss 67601587|Tālr.29237646|e-pasts: rkchem07@gmail.com</t>
  </si>
  <si>
    <t>R-50.1/2016</t>
  </si>
  <si>
    <t>Tvaika iela 60, Rīga, |LV-1034|Tālr.67354828|Fakss 67354826|e-pasts:|office@ovi.lv</t>
  </si>
  <si>
    <t>Tvaika iela 60, Rīga, LV-1034</t>
  </si>
  <si>
    <t>R-41.1/2012</t>
  </si>
  <si>
    <t>Republikas laukums 3-24, Rīga, LV-1010|Tālr. 67878628|Fakss 67878350|e-pasts: skola@passo.lv;passorita@inbox.lv</t>
  </si>
  <si>
    <t>R-38.7/2012</t>
  </si>
  <si>
    <t>lic. nemainīgā daļa</t>
  </si>
  <si>
    <r>
      <rPr>
        <sz val="11"/>
        <color indexed="53"/>
        <rFont val="Calibri"/>
        <family val="2"/>
        <charset val="186"/>
      </rPr>
      <t>13</t>
    </r>
    <r>
      <rPr>
        <sz val="11"/>
        <color theme="1"/>
        <rFont val="Calibri"/>
        <family val="2"/>
        <charset val="186"/>
        <scheme val="minor"/>
      </rPr>
      <t>.1/2012</t>
    </r>
  </si>
  <si>
    <t>kartes num. nemainīgā daļa</t>
  </si>
  <si>
    <t>Mērv. uz ko reķināt</t>
  </si>
  <si>
    <t>Jāpārrēķ uz šo mērv.</t>
  </si>
  <si>
    <t>Koeficients/blīvums</t>
  </si>
  <si>
    <t>Pārskata periods</t>
  </si>
  <si>
    <t>Cita persona</t>
  </si>
  <si>
    <t>Importētais daudzums</t>
  </si>
  <si>
    <t>Eksportētais daudzums</t>
  </si>
  <si>
    <t>Atlikums perioda beigās</t>
  </si>
  <si>
    <t>Atlikums perioda sākumā</t>
  </si>
  <si>
    <t>R-63/2020</t>
  </si>
  <si>
    <t>OU “Yancui Keemia Grupp”</t>
  </si>
  <si>
    <t>12772268</t>
  </si>
  <si>
    <t>Kakumäe tee 226, Haabersti linnaosa, Tallinn, Harju maakond, 13516|tālr.22082213|e-pasts: ycgrupp@gmail.com</t>
  </si>
  <si>
    <t>Kakumäe tee 226, Haabersti linnaosa, Tallinn, Harju maakond, 13516</t>
  </si>
  <si>
    <r>
      <t>L-4/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186"/>
        <scheme val="minor"/>
      </rPr>
      <t>/11</t>
    </r>
  </si>
  <si>
    <t>Ozolu iela 10, Rīga, LV-1005|Tālr. 67355550|e-pasts: rff@rff.lv</t>
  </si>
  <si>
    <t>R-12.3/2008</t>
  </si>
  <si>
    <t>Ozolu iela 10, Rīga,|LV-1005|Tālr. 67355550|e-pasts: rff@rff.lv</t>
  </si>
  <si>
    <t>R-10.3/2008</t>
  </si>
  <si>
    <t>"Lielzeltiņi", Balgales pagasts, Talsu novads|LV-3287|Tālr.67377327|Fakss 67379774|e-pasts: info@ksan.lv</t>
  </si>
  <si>
    <t>"Lielzeltiņi", Balgales pagasts, Talsu novads, LV-3287</t>
  </si>
  <si>
    <t>R-27.2/2010</t>
  </si>
  <si>
    <t>2. Reģistrācijas</t>
  </si>
  <si>
    <t>Bieķensalas iela 21, Rīga,|LV-1004|Tālr. 67627420|Fakss 67622230|e-pasts: lar-l@apollo.lv</t>
  </si>
  <si>
    <t>Bieķensalas iela 21, Rīga, LV-1004</t>
  </si>
  <si>
    <t>R-48.3/2015</t>
  </si>
  <si>
    <t>Rūpnīcu iela 3, Olaine, |LV-2114|Tālr.67964445|Fakss 67964101|e-pasts: rihards.chernevichs@biolar.lv|viktorija.maleniece@biolar.lv</t>
  </si>
  <si>
    <t>Alfa-fenilacetoacetonitrils (APAAN)</t>
  </si>
  <si>
    <t>2926 40 00</t>
  </si>
  <si>
    <t>2939 79 90</t>
  </si>
  <si>
    <t>Metil-3-(1,3-benzodioksol-5-il)-2-metiloksirān-2-karboksilāts (PMK metilglicidāts)</t>
  </si>
  <si>
    <t>3-(1,3-benzodioksol-5-il)-2-metiloksirān-2-karbonskābe (PMK glicīdskābe)</t>
  </si>
  <si>
    <t>Alfa-fenilacetoacetamīds (APAA)</t>
  </si>
  <si>
    <t>Metil-2-metil-3-feniloksirān-2-karboksilāts (BMK metilglicidāts)</t>
  </si>
  <si>
    <t>2-metil-3-feniloksirān-2-karbonskābe (BMK glicīdskābe)</t>
  </si>
  <si>
    <t>Metil-alfa-fenilacetoacetāts (MAPA)</t>
  </si>
  <si>
    <t>Sarkanais fosfors</t>
  </si>
  <si>
    <t>2807 00 00</t>
  </si>
  <si>
    <t>L-(+)-Tartaric acid</t>
  </si>
  <si>
    <t>291812 00</t>
  </si>
  <si>
    <t>D-(-)-Tartaric acid</t>
  </si>
  <si>
    <t>R-5.4/2008</t>
  </si>
  <si>
    <r>
      <t>R-</t>
    </r>
    <r>
      <rPr>
        <sz val="11"/>
        <color indexed="53"/>
        <rFont val="Calibri"/>
        <family val="2"/>
        <charset val="186"/>
      </rPr>
      <t>15</t>
    </r>
    <r>
      <rPr>
        <sz val="11"/>
        <color theme="1"/>
        <rFont val="Calibri"/>
        <family val="2"/>
        <charset val="186"/>
        <scheme val="minor"/>
      </rPr>
      <t>.3/2008</t>
    </r>
  </si>
  <si>
    <t>Rubeņu iela 2, Ķekava, Ķekavas nov., LV-2123|Tālr.22888442|e-pasts: science@limac.lv</t>
  </si>
  <si>
    <t>Rubeņu iela 2, Ķekava, Ķekavas nov., LV-2123</t>
  </si>
  <si>
    <t>R-44.2/2014</t>
  </si>
  <si>
    <t>Braslas iela 29A-2, Rīga, LV-1084|Tālr. 67334747|Fakss 67830438|e-pasts: info@biotecha.lv</t>
  </si>
  <si>
    <t>Braslas iela 29A-2, Rīga, LV-1084</t>
  </si>
  <si>
    <r>
      <t xml:space="preserve">Saskaņā ar:
</t>
    </r>
    <r>
      <rPr>
        <sz val="10"/>
        <color indexed="63"/>
        <rFont val="Calibri"/>
        <family val="2"/>
        <charset val="186"/>
      </rPr>
      <t>· Eiropas Parlamenta un Padomes 2004.gada 11.februāra Regulas (EK) Nr.273/2004 par narkotisko vielu prekursoriem 8.panta 2.punktu,
· Padomes 2004.gada 22.decembra Regulas (EK) Nr.111/2005, ar ko paredz noteikumus par uzraudzību attiecībā uz narkotisko vielu prekursoru tirdzniecību starp Savienību un trešām valstīm 9.panta 2.punktu,
· Komisijas 2015.gada 25.jūnija Īstenošanas Regulas (ES) Nr.2015/1013, ar ko paredz noteikumus attiecībā uz Eiropas Parlamenta un Padomes Regulu (EK) Nr.273/2004  par narkotisko vielu prekursoriem un Padomes Regulu (EK) Nr.111/2005, ar ko paredz noteikumus par uzraudzību attiecībā uz narkotisko vielu prekursoru tirdzniecības starp Savienību un trešām valstīm 10.pantu,
· Likuma "Narkotisko un psihotropo vielu un zāļu, kā arī prekursoru likumīgās aprites likums" 42.² panta otro daļu,
· Ministru kabineta 2019.gada 29.oktobra noteikumu Nr.505 "Latvijā kontrolējamo neklasificēto vielu aprites kārtība" 13.punktu,</t>
    </r>
    <r>
      <rPr>
        <sz val="10"/>
        <color theme="1" tint="0.249977111117893"/>
        <rFont val="Calibri"/>
        <family val="2"/>
        <charset val="186"/>
        <scheme val="minor"/>
      </rPr>
      <t xml:space="preserve">
· Ministru kabineta 2021. gada 8. jūnija noteikumu Nr.367 “Prekursoru operatoru un prekursoru lietotāju reģistrēšanas un licencēšanas kārtība” 13.punktu.</t>
    </r>
  </si>
  <si>
    <t>2922 43 00</t>
  </si>
  <si>
    <t>L-2/6/08</t>
  </si>
  <si>
    <t>SIA “PolyLabs”</t>
  </si>
  <si>
    <t>40103787761</t>
  </si>
  <si>
    <t>R-65/2022</t>
  </si>
  <si>
    <t>APP "Latvijas Valsts koksnes un ķīmijas institūts"</t>
  </si>
  <si>
    <t>90002128378</t>
  </si>
  <si>
    <t>Dzērbenes iela 27, Rīga, LV-1006|tālr.67553063|e-pasts: kki@kki.lv</t>
  </si>
  <si>
    <t>R-66/2022</t>
  </si>
  <si>
    <t>SIA “Omnilab baltics”</t>
  </si>
  <si>
    <t>40103299003</t>
  </si>
  <si>
    <t>Mārtiņmuiža, Mārupes pagasts, Mārupes novads|Tālr. 67670510|e-pasts: info@omnilab.lv</t>
  </si>
  <si>
    <t>Mārtiņmuiža, Mārupes pagasts, Mārupes novads, LV-2167</t>
  </si>
  <si>
    <t>Methyl 3-oxo-2-(3,4-methylenedioxyphenyl)butanoate (MAMDPA)</t>
  </si>
  <si>
    <t>Ex 2932 99 00</t>
  </si>
  <si>
    <t>Ex 2918 30 00</t>
  </si>
  <si>
    <t>Ethyl alpha-phenylacetoacetate (EAPA)</t>
  </si>
  <si>
    <t>R-7.4/2008</t>
  </si>
  <si>
    <t>R-64.1/2022</t>
  </si>
  <si>
    <t>Mukusalas iela 46, Rīga, LV-1004</t>
  </si>
  <si>
    <t>L-7/23</t>
  </si>
  <si>
    <t>SIA"Faneks"</t>
  </si>
  <si>
    <t>40002012606</t>
  </si>
  <si>
    <t>Braslas iela 29A-2, Rīga, LV-1084|Tālr. 67334747,29579789|e-pasts: faneks@faneks.lv</t>
  </si>
  <si>
    <t>15/5/2023</t>
  </si>
  <si>
    <t>Čiekurkalna 2.līnija 75, Rīga,|LV-1026|Tālr. 67840530,29277143|e-pasts: telko.latvia@telco.com.</t>
  </si>
  <si>
    <t>24/05/2023</t>
  </si>
  <si>
    <t>Mūkusalas iela 46, Rīga, LV-1004|Tālr.26364414|e-pasts: kristiansg@polylabs.eu</t>
  </si>
  <si>
    <t>Etil-alfa-fenilacetoacetāts (EAPA)</t>
  </si>
  <si>
    <t>metil 3-okso-2-(3,4-metilēndioksifenetil)butanoāts (MAMDPA)</t>
  </si>
  <si>
    <t>Dietil(fenilacetil)propāndioāts (DEPAPD)</t>
  </si>
  <si>
    <t xml:space="preserve">N-fenilpiperidīn-4-amīns (4-AP) </t>
  </si>
  <si>
    <t>Terc-butil-4-anilīnpiperidīn1-karboksiāts (1-boc-4-AP)</t>
  </si>
  <si>
    <t>N-fenil-N-(piperidīn-4-il)propānamīds (norfentanils)</t>
  </si>
  <si>
    <t>N-fenil-1-(2-feniletil)piperidīn-4-amīns</t>
  </si>
  <si>
    <t>2933 36 00</t>
  </si>
  <si>
    <t>1-(2-feniletil)piperidīn-4-ons</t>
  </si>
  <si>
    <t>2933 37 00</t>
  </si>
  <si>
    <t>Calcium chloride</t>
  </si>
  <si>
    <t>Formic acid</t>
  </si>
  <si>
    <t>R-23.2/2009</t>
  </si>
  <si>
    <t>SIA „LINDSTROM”</t>
  </si>
  <si>
    <t>Meistaru iela 4, Piņķi, Babītes pagasts, Mārupes novads|LV-2107|Tālr. 67913120|e-pasts: latvija@lindstromgroup.com</t>
  </si>
  <si>
    <t>Meistaru iela 4, Piņķi, Babītes pagasts, Mārupes novads LV-2107</t>
  </si>
  <si>
    <t>5/09/2023</t>
  </si>
  <si>
    <t>R-17.3/2009</t>
  </si>
  <si>
    <t>Ģertrūdes iela 15/17, Rīga, LV–1011|Tālr. 67270124|e-pasts: info@northernsynthesis.eu</t>
  </si>
  <si>
    <t>18-ZIIN/v.27.0</t>
  </si>
  <si>
    <t>R-67/2023</t>
  </si>
  <si>
    <t>SIA "SWISS FLAVOURS"</t>
  </si>
  <si>
    <t>40003907259</t>
  </si>
  <si>
    <t>Priežu iela 5, Babīte, Babītes pag., Mārupes nov., LV-2101|tālr.67327120|e-pasts: info@swissflavours.eu</t>
  </si>
  <si>
    <t>Priežu iela 5, Babīte, Babītes pag., Mārupes nov., LV-2101</t>
  </si>
  <si>
    <t>Sodium hydroxide (in aqueous solution)</t>
  </si>
  <si>
    <t>Sodium hydroxide (solid)</t>
  </si>
  <si>
    <t>R-68/2024</t>
  </si>
  <si>
    <t>SIA "GenMedica Baltic"</t>
  </si>
  <si>
    <t>40103747792</t>
  </si>
  <si>
    <t>Miera iela 43-3, Rīga, LV-1001</t>
  </si>
  <si>
    <t>Miera iela 43-3, Rīga, LV-1001|Tālr. 66119593|Fakss 66119594|e-pasts: info@genmedica.eu</t>
  </si>
  <si>
    <t>L-6/2/19</t>
  </si>
  <si>
    <t>06/06/2024</t>
  </si>
  <si>
    <t>R-22.3/2009</t>
  </si>
  <si>
    <t>AS „Olpha”</t>
  </si>
  <si>
    <t>Rūpnīcu iela 5, Olaine,|LV-2114|Tālr. 6701370|e-pasts: info@olpha.eu</t>
  </si>
  <si>
    <t>R-69/2024</t>
  </si>
  <si>
    <t>SIA "A-septic"</t>
  </si>
  <si>
    <t>2804 70 10</t>
  </si>
  <si>
    <t>2-metil-3-feniloksirān-2-karbonskābes etil esteris</t>
  </si>
  <si>
    <t>2-metil-3-feniloksirān-2-karbonskābes metil esteris</t>
  </si>
  <si>
    <t>2-metil-3-feniloksirān-2-karbonskābes propil esteris</t>
  </si>
  <si>
    <t>2-metil-3-feniloksirān-2-karbonskābes izopropil esteris</t>
  </si>
  <si>
    <t>2-metil-3-feniloksirān-2-karbonskābes butil esteris</t>
  </si>
  <si>
    <t>2-metil-3-feniloksirān-2-karbonskābes izobutil esteris</t>
  </si>
  <si>
    <r>
      <t xml:space="preserve">2-metil-3-feniloksirān-2-karbonskābes </t>
    </r>
    <r>
      <rPr>
        <i/>
        <sz val="11"/>
        <color theme="1"/>
        <rFont val="Calibri"/>
        <family val="2"/>
        <charset val="186"/>
        <scheme val="minor"/>
      </rPr>
      <t>sek</t>
    </r>
    <r>
      <rPr>
        <sz val="11"/>
        <color theme="1"/>
        <rFont val="Calibri"/>
        <family val="2"/>
        <charset val="186"/>
        <scheme val="minor"/>
      </rPr>
      <t>-butil esteris</t>
    </r>
  </si>
  <si>
    <r>
      <t xml:space="preserve">2-metil-3-feniloksirān-2-karbonskābes </t>
    </r>
    <r>
      <rPr>
        <i/>
        <sz val="11"/>
        <color theme="1"/>
        <rFont val="Calibri"/>
        <family val="2"/>
        <charset val="186"/>
        <scheme val="minor"/>
      </rPr>
      <t>terc</t>
    </r>
    <r>
      <rPr>
        <sz val="11"/>
        <color theme="1"/>
        <rFont val="Calibri"/>
        <family val="2"/>
        <charset val="186"/>
        <scheme val="minor"/>
      </rPr>
      <t>-butil esteris</t>
    </r>
  </si>
  <si>
    <t>Izopropilidēna (2-(3,4-metilēndioksifenil)acetil) malonāts (IMDPAM)</t>
  </si>
  <si>
    <t>3-(1,3-benzodioksol-5-il)-2-metiloksirān-2-karbonskābes etil esteris</t>
  </si>
  <si>
    <t>3-(1,3-benzodioksol-5-il)-2-metiloksirān-2-karbonskābes metil esteris</t>
  </si>
  <si>
    <t>3-(1,3-benzodioksol-5-il)-2-metiloksirān-2-karbonskābes propil esteris</t>
  </si>
  <si>
    <t>3-(1,3-benzodioksol-5-il)-2-metiloksirān-2-karbonskābes izopropil esteris</t>
  </si>
  <si>
    <t>3-(1,3-benzodioksol-5-il)-2-metiloksirān-2-karbonskābes butil esteris</t>
  </si>
  <si>
    <t>3-(1,3-benzodioksol-5-il)-2-metiloksirān-2-karbonskābes izobutil esteris</t>
  </si>
  <si>
    <r>
      <t xml:space="preserve">3-(1,3-benzodioksol-5-il)-2-metiloksirān-2-karbonskābes </t>
    </r>
    <r>
      <rPr>
        <i/>
        <sz val="11"/>
        <color theme="1"/>
        <rFont val="Calibri"/>
        <family val="2"/>
        <charset val="186"/>
        <scheme val="minor"/>
      </rPr>
      <t>sek</t>
    </r>
    <r>
      <rPr>
        <sz val="11"/>
        <color theme="1"/>
        <rFont val="Calibri"/>
        <family val="2"/>
        <charset val="186"/>
        <scheme val="minor"/>
      </rPr>
      <t>-butil esteris</t>
    </r>
  </si>
  <si>
    <r>
      <t xml:space="preserve">3-(1,3-benzodioksol-5-il)-2-metiloksirān-2-karbonskābes </t>
    </r>
    <r>
      <rPr>
        <i/>
        <sz val="11"/>
        <color theme="1"/>
        <rFont val="Calibri"/>
        <family val="2"/>
        <charset val="186"/>
        <scheme val="minor"/>
      </rPr>
      <t>terc</t>
    </r>
    <r>
      <rPr>
        <sz val="11"/>
        <color theme="1"/>
        <rFont val="Calibri"/>
        <family val="2"/>
        <charset val="186"/>
        <scheme val="minor"/>
      </rPr>
      <t>-butil esteris</t>
    </r>
  </si>
  <si>
    <t>R-70/2024</t>
  </si>
  <si>
    <t>SIA "WATEX"</t>
  </si>
  <si>
    <t>40003712811</t>
  </si>
  <si>
    <t>Ganību dambis 27, k-5, Rīga, LV-1005</t>
  </si>
  <si>
    <t>Ganību dambis 27, k-5, Rīga, LV-1005|Tālr.67381989|e-pasts: info@udensfiltri.lv</t>
  </si>
  <si>
    <t>R-71/2004</t>
  </si>
  <si>
    <t>SIA "MARSOL"</t>
  </si>
  <si>
    <t>40103497409</t>
  </si>
  <si>
    <t>Stērstu iela 7-2, Rīga, LV-1004</t>
  </si>
  <si>
    <t>Stērstu iela 7-2, Rīga, LV-1004|e-pasts:marsolsia@gmail.com</t>
  </si>
  <si>
    <t>R-72/2004</t>
  </si>
  <si>
    <t xml:space="preserve">AS “AKVEDUKTS” </t>
  </si>
  <si>
    <t>40003236340</t>
  </si>
  <si>
    <t>Ķekavas nov., Ķekavas pag., Krustkalni, "Akvedukti", LV-2111</t>
  </si>
  <si>
    <t>Ķekavas nov., Ķekavas pag., Krustkalni, "Akvedukti", LV-2111|Tālr.67 606 390|e-pasts: info@ akvedukts.lv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</si>
</sst>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/"/>
  </numFmts>
  <fonts count="39" x14ac:knownFonts="1">
    <font>
      <sz val="11"/>
      <color theme="1"/>
      <name val="Calibri"/>
      <family val="2"/>
      <charset val="186"/>
      <scheme val="minor"/>
    </font>
    <font>
      <vertAlign val="subscript"/>
      <sz val="14"/>
      <color indexed="8"/>
      <name val="Times New Roman"/>
      <family val="1"/>
    </font>
    <font>
      <sz val="12"/>
      <color indexed="10"/>
      <name val="Calibri"/>
      <family val="2"/>
    </font>
    <font>
      <sz val="14"/>
      <color indexed="55"/>
      <name val="Times New Roman"/>
      <family val="1"/>
    </font>
    <font>
      <sz val="10"/>
      <color indexed="63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55"/>
      <name val="Calibri"/>
      <family val="2"/>
    </font>
    <font>
      <sz val="11"/>
      <color indexed="53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2" tint="-0.749992370372631"/>
      <name val="Tahoma"/>
      <family val="2"/>
    </font>
    <font>
      <sz val="11"/>
      <color theme="2" tint="-0.749992370372631"/>
      <name val="Tahoma"/>
      <family val="2"/>
      <charset val="186"/>
    </font>
    <font>
      <b/>
      <sz val="11"/>
      <color theme="2" tint="-0.749992370372631"/>
      <name val="Tahoma"/>
      <family val="2"/>
      <charset val="186"/>
    </font>
    <font>
      <sz val="11"/>
      <color theme="2" tint="-9.9978637043366805E-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9"/>
      <color rgb="FF5A5A5A"/>
      <name val="Tahoma"/>
      <family val="2"/>
    </font>
    <font>
      <sz val="9"/>
      <color rgb="FFFFFFFF"/>
      <name val="Tahoma"/>
      <family val="2"/>
    </font>
    <font>
      <sz val="11"/>
      <color theme="0" tint="-0.249977111117893"/>
      <name val="Calibri"/>
      <family val="2"/>
      <charset val="186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sz val="12"/>
      <color theme="1" tint="0.249977111117893"/>
      <name val="Calibri"/>
      <family val="2"/>
      <charset val="186"/>
      <scheme val="minor"/>
    </font>
    <font>
      <b/>
      <sz val="14"/>
      <color theme="1" tint="0.249977111117893"/>
      <name val="Calibri"/>
      <family val="2"/>
      <charset val="186"/>
      <scheme val="minor"/>
    </font>
    <font>
      <sz val="11"/>
      <color theme="0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5"/>
      <name val="Calibri"/>
      <family val="2"/>
      <charset val="186"/>
      <scheme val="minor"/>
    </font>
    <font>
      <b/>
      <sz val="20"/>
      <color theme="1" tint="0.249977111117893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</font>
    <font>
      <sz val="10"/>
      <color theme="1" tint="0.249977111117893"/>
      <name val="Calibri"/>
      <family val="2"/>
      <charset val="186"/>
      <scheme val="minor"/>
    </font>
    <font>
      <b/>
      <sz val="11"/>
      <color theme="2" tint="-0.74999237037263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A6A6A6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Protection="1">
      <protection hidden="1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49" fontId="0" fillId="0" borderId="0" xfId="0" applyNumberFormat="1"/>
    <xf numFmtId="0" fontId="16" fillId="2" borderId="1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2" borderId="3" xfId="0" applyFont="1" applyFill="1" applyBorder="1" applyAlignment="1">
      <alignment vertical="top" wrapText="1"/>
    </xf>
    <xf numFmtId="0" fontId="20" fillId="0" borderId="0" xfId="0" applyFont="1"/>
    <xf numFmtId="0" fontId="21" fillId="3" borderId="4" xfId="0" applyFont="1" applyFill="1" applyBorder="1"/>
    <xf numFmtId="0" fontId="20" fillId="4" borderId="0" xfId="0" applyFont="1" applyFill="1"/>
    <xf numFmtId="0" fontId="0" fillId="0" borderId="0" xfId="0" quotePrefix="1"/>
    <xf numFmtId="0" fontId="0" fillId="5" borderId="0" xfId="0" applyFill="1"/>
    <xf numFmtId="0" fontId="0" fillId="6" borderId="0" xfId="0" applyFill="1"/>
    <xf numFmtId="0" fontId="22" fillId="0" borderId="0" xfId="0" applyFont="1"/>
    <xf numFmtId="0" fontId="0" fillId="0" borderId="0" xfId="0" applyProtection="1">
      <protection hidden="1"/>
    </xf>
    <xf numFmtId="0" fontId="23" fillId="7" borderId="0" xfId="0" applyFont="1" applyFill="1" applyProtection="1">
      <protection hidden="1"/>
    </xf>
    <xf numFmtId="0" fontId="24" fillId="7" borderId="0" xfId="0" applyFont="1" applyFill="1" applyProtection="1">
      <protection hidden="1"/>
    </xf>
    <xf numFmtId="0" fontId="25" fillId="8" borderId="0" xfId="0" applyFont="1" applyFill="1" applyProtection="1">
      <protection hidden="1"/>
    </xf>
    <xf numFmtId="0" fontId="23" fillId="8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26" fillId="7" borderId="0" xfId="0" applyFont="1" applyFill="1" applyAlignment="1" applyProtection="1">
      <alignment horizontal="right"/>
      <protection hidden="1"/>
    </xf>
    <xf numFmtId="0" fontId="26" fillId="7" borderId="0" xfId="0" applyFont="1" applyFill="1" applyProtection="1">
      <protection hidden="1"/>
    </xf>
    <xf numFmtId="0" fontId="25" fillId="7" borderId="5" xfId="0" applyFont="1" applyFill="1" applyBorder="1" applyProtection="1">
      <protection hidden="1"/>
    </xf>
    <xf numFmtId="0" fontId="24" fillId="0" borderId="6" xfId="0" applyFont="1" applyBorder="1" applyAlignment="1" applyProtection="1">
      <alignment horizontal="center"/>
      <protection locked="0" hidden="1"/>
    </xf>
    <xf numFmtId="164" fontId="25" fillId="0" borderId="6" xfId="0" applyNumberFormat="1" applyFont="1" applyBorder="1" applyAlignment="1" applyProtection="1">
      <alignment horizontal="center"/>
      <protection locked="0" hidden="1"/>
    </xf>
    <xf numFmtId="0" fontId="25" fillId="8" borderId="7" xfId="0" applyFont="1" applyFill="1" applyBorder="1" applyProtection="1">
      <protection hidden="1"/>
    </xf>
    <xf numFmtId="0" fontId="23" fillId="8" borderId="7" xfId="0" applyFont="1" applyFill="1" applyBorder="1" applyProtection="1">
      <protection hidden="1"/>
    </xf>
    <xf numFmtId="0" fontId="18" fillId="2" borderId="0" xfId="0" quotePrefix="1" applyFont="1" applyFill="1" applyAlignment="1" applyProtection="1">
      <alignment wrapText="1"/>
      <protection hidden="1"/>
    </xf>
    <xf numFmtId="0" fontId="19" fillId="2" borderId="1" xfId="0" applyFont="1" applyFill="1" applyBorder="1" applyAlignment="1">
      <alignment vertical="top" wrapText="1"/>
    </xf>
    <xf numFmtId="49" fontId="0" fillId="0" borderId="0" xfId="0" applyNumberFormat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hidden="1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wrapText="1"/>
      <protection locked="0"/>
    </xf>
    <xf numFmtId="0" fontId="25" fillId="8" borderId="0" xfId="0" applyFont="1" applyFill="1" applyAlignment="1" applyProtection="1">
      <alignment vertical="top"/>
      <protection hidden="1"/>
    </xf>
    <xf numFmtId="0" fontId="27" fillId="8" borderId="0" xfId="0" applyFont="1" applyFill="1" applyAlignment="1" applyProtection="1">
      <alignment vertical="top"/>
      <protection hidden="1"/>
    </xf>
    <xf numFmtId="0" fontId="27" fillId="8" borderId="0" xfId="0" applyFont="1" applyFill="1" applyAlignment="1" applyProtection="1">
      <alignment horizontal="right" vertical="top"/>
      <protection hidden="1"/>
    </xf>
    <xf numFmtId="0" fontId="28" fillId="8" borderId="0" xfId="0" applyFont="1" applyFill="1" applyAlignment="1" applyProtection="1">
      <alignment horizontal="right" vertical="top"/>
      <protection hidden="1"/>
    </xf>
    <xf numFmtId="0" fontId="25" fillId="8" borderId="7" xfId="0" applyFont="1" applyFill="1" applyBorder="1" applyAlignment="1" applyProtection="1">
      <alignment vertical="top"/>
      <protection hidden="1"/>
    </xf>
    <xf numFmtId="0" fontId="27" fillId="8" borderId="7" xfId="0" applyFont="1" applyFill="1" applyBorder="1" applyAlignment="1" applyProtection="1">
      <alignment vertical="top"/>
      <protection hidden="1"/>
    </xf>
    <xf numFmtId="0" fontId="27" fillId="8" borderId="7" xfId="0" applyFont="1" applyFill="1" applyBorder="1" applyAlignment="1" applyProtection="1">
      <alignment horizontal="right" vertical="top"/>
      <protection hidden="1"/>
    </xf>
    <xf numFmtId="0" fontId="25" fillId="8" borderId="0" xfId="0" applyFont="1" applyFill="1" applyAlignment="1" applyProtection="1">
      <alignment horizontal="right" vertical="top"/>
      <protection hidden="1"/>
    </xf>
    <xf numFmtId="0" fontId="25" fillId="0" borderId="6" xfId="0" applyFont="1" applyBorder="1" applyAlignment="1" applyProtection="1">
      <alignment horizontal="left" vertical="top" wrapText="1"/>
      <protection locked="0" hidden="1"/>
    </xf>
    <xf numFmtId="0" fontId="25" fillId="0" borderId="8" xfId="0" applyFont="1" applyBorder="1" applyAlignment="1" applyProtection="1">
      <alignment horizontal="left" vertical="top" wrapText="1"/>
      <protection locked="0" hidden="1"/>
    </xf>
    <xf numFmtId="0" fontId="18" fillId="2" borderId="0" xfId="0" applyFont="1" applyFill="1" applyAlignment="1" applyProtection="1">
      <alignment wrapText="1"/>
      <protection hidden="1"/>
    </xf>
    <xf numFmtId="0" fontId="14" fillId="6" borderId="1" xfId="0" applyFont="1" applyFill="1" applyBorder="1" applyAlignment="1">
      <alignment vertical="center" wrapText="1"/>
    </xf>
    <xf numFmtId="0" fontId="19" fillId="9" borderId="3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 hidden="1"/>
    </xf>
    <xf numFmtId="4" fontId="0" fillId="0" borderId="0" xfId="0" applyNumberFormat="1" applyAlignment="1" applyProtection="1">
      <alignment wrapText="1"/>
      <protection locked="0" hidden="1"/>
    </xf>
    <xf numFmtId="49" fontId="0" fillId="0" borderId="0" xfId="0" applyNumberFormat="1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18" fillId="0" borderId="0" xfId="0" applyFont="1" applyAlignment="1" applyProtection="1">
      <alignment wrapText="1"/>
      <protection locked="0" hidden="1"/>
    </xf>
    <xf numFmtId="0" fontId="18" fillId="0" borderId="0" xfId="0" applyFont="1" applyProtection="1">
      <protection locked="0" hidden="1"/>
    </xf>
    <xf numFmtId="4" fontId="18" fillId="0" borderId="0" xfId="0" applyNumberFormat="1" applyFont="1" applyAlignment="1" applyProtection="1">
      <alignment wrapText="1"/>
      <protection locked="0" hidden="1"/>
    </xf>
    <xf numFmtId="49" fontId="18" fillId="0" borderId="0" xfId="0" applyNumberFormat="1" applyFont="1" applyAlignment="1" applyProtection="1">
      <alignment wrapText="1"/>
      <protection locked="0" hidden="1"/>
    </xf>
    <xf numFmtId="0" fontId="29" fillId="0" borderId="0" xfId="0" applyFont="1"/>
    <xf numFmtId="49" fontId="0" fillId="0" borderId="0" xfId="0" applyNumberFormat="1" applyAlignment="1">
      <alignment horizontal="left"/>
    </xf>
    <xf numFmtId="0" fontId="30" fillId="7" borderId="0" xfId="0" applyFont="1" applyFill="1" applyProtection="1">
      <protection hidden="1"/>
    </xf>
    <xf numFmtId="0" fontId="31" fillId="0" borderId="0" xfId="0" applyFont="1"/>
    <xf numFmtId="0" fontId="12" fillId="0" borderId="0" xfId="0" applyFont="1"/>
    <xf numFmtId="0" fontId="32" fillId="7" borderId="0" xfId="0" applyFont="1" applyFill="1" applyAlignment="1" applyProtection="1">
      <alignment horizontal="right" vertical="center"/>
      <protection hidden="1"/>
    </xf>
    <xf numFmtId="0" fontId="25" fillId="7" borderId="5" xfId="0" applyFont="1" applyFill="1" applyBorder="1" applyAlignment="1" applyProtection="1">
      <alignment horizontal="right"/>
      <protection hidden="1"/>
    </xf>
    <xf numFmtId="0" fontId="18" fillId="2" borderId="0" xfId="0" applyFont="1" applyFill="1" applyAlignment="1" applyProtection="1">
      <alignment wrapText="1"/>
      <protection locked="0" hidden="1"/>
    </xf>
    <xf numFmtId="0" fontId="0" fillId="2" borderId="0" xfId="0" applyFill="1" applyAlignment="1" applyProtection="1">
      <alignment wrapText="1"/>
      <protection locked="0" hidden="1"/>
    </xf>
    <xf numFmtId="0" fontId="33" fillId="0" borderId="0" xfId="0" applyFont="1"/>
    <xf numFmtId="0" fontId="0" fillId="10" borderId="0" xfId="0" applyFill="1"/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0" fillId="11" borderId="0" xfId="0" applyFill="1"/>
    <xf numFmtId="0" fontId="13" fillId="11" borderId="0" xfId="0" applyFont="1" applyFill="1"/>
    <xf numFmtId="14" fontId="0" fillId="0" borderId="0" xfId="0" applyNumberFormat="1" applyAlignment="1">
      <alignment horizontal="right"/>
    </xf>
    <xf numFmtId="0" fontId="0" fillId="9" borderId="0" xfId="0" applyFill="1"/>
    <xf numFmtId="0" fontId="0" fillId="0" borderId="0" xfId="0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/>
    <xf numFmtId="0" fontId="34" fillId="8" borderId="0" xfId="0" applyFont="1" applyFill="1" applyAlignment="1" applyProtection="1">
      <alignment horizontal="left" vertical="top" wrapText="1"/>
      <protection hidden="1"/>
    </xf>
    <xf numFmtId="0" fontId="28" fillId="8" borderId="0" xfId="0" applyFont="1" applyFill="1" applyAlignment="1" applyProtection="1">
      <alignment horizontal="right" vertical="top" wrapText="1"/>
      <protection hidden="1"/>
    </xf>
    <xf numFmtId="0" fontId="32" fillId="7" borderId="0" xfId="0" applyFont="1" applyFill="1" applyAlignment="1" applyProtection="1">
      <alignment horizontal="center" vertical="center"/>
      <protection hidden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2">
    <dxf>
      <numFmt numFmtId="165" formatCode=";;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numFmt numFmtId="165" formatCode=";;;"/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color theme="0" tint="-0.249977111117893"/>
      </font>
    </dxf>
    <dxf>
      <numFmt numFmtId="30" formatCode="@"/>
    </dxf>
    <dxf>
      <numFmt numFmtId="19" formatCode="dd/mm/yyyy"/>
    </dxf>
    <dxf>
      <numFmt numFmtId="30" formatCode="@"/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numFmt numFmtId="0" formatCode="General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theme="2" tint="-9.9978637043366805E-2"/>
      </font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numFmt numFmtId="0" formatCode="General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border>
        <bottom style="thin">
          <color theme="0" tint="-0.34998626667073579"/>
        </bottom>
      </border>
    </dxf>
    <dxf>
      <font>
        <b val="0"/>
        <strike val="0"/>
        <outline val="0"/>
        <shadow val="0"/>
        <u val="none"/>
        <vertAlign val="baseline"/>
        <color theme="2" tint="-0.749992370372631"/>
        <name val="Calibri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numFmt numFmtId="0" formatCode="General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0" hidden="1"/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0" hidden="1"/>
    </dxf>
    <dxf>
      <alignment horizontal="general" vertical="bottom" textRotation="0" wrapText="1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border outline="0">
        <top style="thin">
          <color theme="0" tint="-0.34998626667073579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Tahoma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1</xdr:row>
      <xdr:rowOff>0</xdr:rowOff>
    </xdr:from>
    <xdr:to>
      <xdr:col>51</xdr:col>
      <xdr:colOff>1209675</xdr:colOff>
      <xdr:row>8</xdr:row>
      <xdr:rowOff>142875</xdr:rowOff>
    </xdr:to>
    <xdr:grpSp>
      <xdr:nvGrpSpPr>
        <xdr:cNvPr id="4139" name="Group 7">
          <a:extLst>
            <a:ext uri="{FF2B5EF4-FFF2-40B4-BE49-F238E27FC236}">
              <a16:creationId xmlns:a16="http://schemas.microsoft.com/office/drawing/2014/main" id="{00000000-0008-0000-0300-00002B100000}"/>
            </a:ext>
          </a:extLst>
        </xdr:cNvPr>
        <xdr:cNvGrpSpPr>
          <a:grpSpLocks/>
        </xdr:cNvGrpSpPr>
      </xdr:nvGrpSpPr>
      <xdr:grpSpPr bwMode="auto">
        <a:xfrm>
          <a:off x="80327500" y="182563"/>
          <a:ext cx="7258050" cy="1531937"/>
          <a:chOff x="35466618" y="190500"/>
          <a:chExt cx="5524270" cy="1748118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SpPr txBox="1"/>
        </xdr:nvSpPr>
        <xdr:spPr>
          <a:xfrm>
            <a:off x="35466618" y="190500"/>
            <a:ext cx="4032039" cy="1348856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lv-LV" sz="1100"/>
              <a:t>Papildinot klasifikatorus</a:t>
            </a:r>
            <a:r>
              <a:rPr lang="lv-LV" sz="1100" baseline="0"/>
              <a:t> ar jaunu vielu, tā ir jāieraksta melnajā tabulā apakšā (VieluMervValid) un jāizveido jauna melnā tabula pa labi, piešķirot šīs vielas iespējamajām (atļautajām) mērvienībām NamedRange.</a:t>
            </a:r>
          </a:p>
          <a:p>
            <a:r>
              <a:rPr lang="lv-LV" sz="1100" baseline="0"/>
              <a:t>Esošajām vielām mērvienīb</a:t>
            </a:r>
            <a:r>
              <a:rPr lang="en-US" sz="1100" baseline="0"/>
              <a:t>u</a:t>
            </a:r>
            <a:r>
              <a:rPr lang="lv-LV" sz="1100" baseline="0"/>
              <a:t> var papildināt vnk pierakstot klāt nākamajā rindiņā.</a:t>
            </a:r>
            <a:endParaRPr lang="en-US" sz="1100"/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>
            <a:stCxn id="2" idx="3"/>
          </xdr:cNvCxnSpPr>
        </xdr:nvCxnSpPr>
        <xdr:spPr>
          <a:xfrm>
            <a:off x="39498657" y="859533"/>
            <a:ext cx="1492231" cy="21582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>
            <a:stCxn id="2" idx="2"/>
          </xdr:cNvCxnSpPr>
        </xdr:nvCxnSpPr>
        <xdr:spPr>
          <a:xfrm flipH="1">
            <a:off x="37335675" y="1539356"/>
            <a:ext cx="150730" cy="399262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_Klasific" displayName="Table_Klasific" ref="A3:W74" totalsRowShown="0" headerRowDxfId="81" dataDxfId="79" headerRowBorderDxfId="80" tableBorderDxfId="78">
  <tableColumns count="23">
    <tableColumn id="23" xr3:uid="{00000000-0010-0000-0000-000017000000}" name="Nr._x000a_p.k." dataDxfId="77">
      <calculatedColumnFormula>IF(ISBLANK('Klasificētās vielas'!$B4),"",COUNTA($B$4:'Klasificētās vielas'!$B4))</calculatedColumnFormula>
    </tableColumn>
    <tableColumn id="1" xr3:uid="{00000000-0010-0000-0000-000001000000}" name="Klasificētās vielas nosaukums" dataDxfId="76"/>
    <tableColumn id="2" xr3:uid="{00000000-0010-0000-0000-000002000000}" name="KN kods" dataDxfId="75">
      <calculatedColumnFormula>IFERROR(VLOOKUP('Klasificētās vielas'!$B4,Klasific_vielas,2,FALSE),"")</calculatedColumnFormula>
    </tableColumn>
    <tableColumn id="3" xr3:uid="{00000000-0010-0000-0000-000003000000}" name="Kategorija" dataDxfId="74">
      <calculatedColumnFormula>IFERROR(VLOOKUP('Klasificētās vielas'!$B4,Klasific_vielas,3,FALSE),"")</calculatedColumnFormula>
    </tableColumn>
    <tableColumn id="4" xr3:uid="{00000000-0010-0000-0000-000004000000}" name="Mērvienības" dataDxfId="73"/>
    <tableColumn id="5" xr3:uid="{00000000-0010-0000-0000-000005000000}" name="Atlikums perioda sākumā" dataDxfId="72"/>
    <tableColumn id="6" xr3:uid="{00000000-0010-0000-0000-000006000000}" name="Importētais daudzums _x000a_" dataDxfId="71"/>
    <tableColumn id="7" xr3:uid="{00000000-0010-0000-0000-000007000000}" name="Valsts nosaukums" dataDxfId="70"/>
    <tableColumn id="8" xr3:uid="{00000000-0010-0000-0000-000008000000}" name="Eksportētāja nosaukums, adrese" dataDxfId="69"/>
    <tableColumn id="9" xr3:uid="{00000000-0010-0000-0000-000009000000}" name="Eksportētais daudzums _x000a_" dataDxfId="68"/>
    <tableColumn id="10" xr3:uid="{00000000-0010-0000-0000-00000A000000}" name="Valsts nosaukums " dataDxfId="67"/>
    <tableColumn id="11" xr3:uid="{00000000-0010-0000-0000-00000B000000}" name="Importētāja nosaukums, adrese" dataDxfId="66"/>
    <tableColumn id="12" xr3:uid="{00000000-0010-0000-0000-00000C000000}" name="Saņemtais daudzums" dataDxfId="65"/>
    <tableColumn id="21" xr3:uid="{00000000-0010-0000-0000-000015000000}" name="Valsts nosaukums  " dataDxfId="64"/>
    <tableColumn id="13" xr3:uid="{00000000-0010-0000-0000-00000D000000}" name="Piegādātāja nosaukums, adrese" dataDxfId="63"/>
    <tableColumn id="14" xr3:uid="{00000000-0010-0000-0000-00000E000000}" name="Piegādātais daudzums" dataDxfId="62"/>
    <tableColumn id="22" xr3:uid="{00000000-0010-0000-0000-000016000000}" name="Valsts nosaukums   " dataDxfId="61"/>
    <tableColumn id="15" xr3:uid="{00000000-0010-0000-0000-00000F000000}" name="Saņēmēja nosaukums, adrese" dataDxfId="60"/>
    <tableColumn id="16" xr3:uid="{00000000-0010-0000-0000-000010000000}" name="Izmantotais daudzums" dataDxfId="59"/>
    <tableColumn id="17" xr3:uid="{00000000-0010-0000-0000-000011000000}" name="Izmantošanas mērķis" dataDxfId="58"/>
    <tableColumn id="18" xr3:uid="{00000000-0010-0000-0000-000012000000}" name="Atlikums perioda beigās" dataDxfId="57"/>
    <tableColumn id="19" xr3:uid="{00000000-0010-0000-0000-000013000000}" name="Iesniedzējs" dataDxfId="56">
      <calculatedColumnFormula>IF(ISBLANK('Klasificētās vielas'!$B4),"",IF(Iesniedzējs!$G$9&lt;&gt;"",Iesniedzējs!$G$9,IF(Iesniedzējs!$G$23&lt;&gt;"",Iesniedzējs!$G$23,IF(Iesniedzējs!$G$36&lt;&gt;"",Iesniedzējs!$G$36,"Nav norādīts"))))</calculatedColumnFormula>
    </tableColumn>
    <tableColumn id="20" xr3:uid="{00000000-0010-0000-0000-000014000000}" name="Pārskata periods" dataDxfId="55">
      <calculatedColumnFormula>IFERROR(IF(ISBLANK('Klasificētās vielas'!$B4),"",Iesniedzējs!$D$3&amp;" "&amp;Iesniedzējs!$F$3),"")</calculatedColumnFormula>
    </tableColumn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W10:AX69" totalsRowShown="0">
  <autoFilter ref="AW10:AX69" xr:uid="{00000000-0009-0000-0100-00000C000000}"/>
  <tableColumns count="2">
    <tableColumn id="1" xr3:uid="{00000000-0010-0000-0900-000001000000}" name="Vielas nosaukums"/>
    <tableColumn id="2" xr3:uid="{00000000-0010-0000-0900-000002000000}" name="NamedRange nos. validacijai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3" displayName="Table13" ref="BA4:BA6" totalsRowShown="0">
  <tableColumns count="1">
    <tableColumn id="1" xr3:uid="{00000000-0010-0000-0A00-000001000000}" name="1-fenil-2-propanons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e15" displayName="Table15" ref="BC4:BC6" totalsRowShown="0">
  <tableColumns count="1">
    <tableColumn id="1" xr3:uid="{00000000-0010-0000-0B00-000001000000}" name="N-acetilantranilskābe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Table11" displayName="Table11" ref="BE4:BE6" totalsRowShown="0">
  <tableColumns count="1">
    <tableColumn id="1" xr3:uid="{00000000-0010-0000-0C00-000001000000}" name="Izosafrols (cis+trans)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BG4:BG6" totalsRowShown="0">
  <tableColumns count="1">
    <tableColumn id="1" xr3:uid="{00000000-0010-0000-0D00-000001000000}" name="3,4-metilēndioksifenilpropān-2-ons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16" displayName="Table16" ref="BI4:BI6" totalsRowShown="0">
  <tableColumns count="1">
    <tableColumn id="1" xr3:uid="{00000000-0010-0000-0E00-000001000000}" name="Piperonāls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Table17" displayName="Table17" ref="BK4:BK6" totalsRowShown="0">
  <tableColumns count="1">
    <tableColumn id="1" xr3:uid="{00000000-0010-0000-0F00-000001000000}" name="Safrols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Table18" displayName="Table18" ref="BM4:BM6" totalsRowShown="0">
  <tableColumns count="1">
    <tableColumn id="1" xr3:uid="{00000000-0010-0000-1000-000001000000}" name="Efedrīns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Table19" displayName="Table19" ref="BO4:BO6" totalsRowShown="0">
  <tableColumns count="1">
    <tableColumn id="1" xr3:uid="{00000000-0010-0000-1100-000001000000}" name="Pseidoefedrīns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Table20" displayName="Table20" ref="BQ4:BQ6" totalsRowShown="0">
  <tableColumns count="1">
    <tableColumn id="1" xr3:uid="{00000000-0010-0000-1200-000001000000}" name="Norefedrīns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_Neklasif" displayName="Table_Neklasif" ref="A3:V74" totalsRowShown="0" headerRowDxfId="54" dataDxfId="52" headerRowBorderDxfId="53">
  <tableColumns count="22">
    <tableColumn id="22" xr3:uid="{00000000-0010-0000-0100-000016000000}" name="Nr._x000a_p.k." dataDxfId="51">
      <calculatedColumnFormula>IF(ISBLANK('Neklasificētās vielas'!$B4),"",COUNTA($B$4:'Neklasificētās vielas'!$B4))</calculatedColumnFormula>
    </tableColumn>
    <tableColumn id="1" xr3:uid="{00000000-0010-0000-0100-000001000000}" name="Neklasificētās vielas nosaukums_x000a_(Eiropas Savienības brīvprātīgi uzraugāmās ķīmiskās vielas)" dataDxfId="50"/>
    <tableColumn id="2" xr3:uid="{00000000-0010-0000-0100-000002000000}" name="KN kods" dataDxfId="49">
      <calculatedColumnFormula>IFERROR(VLOOKUP('Neklasificētās vielas'!$B4,Neklasific_vielas,2,FALSE),"")</calculatedColumnFormula>
    </tableColumn>
    <tableColumn id="3" xr3:uid="{00000000-0010-0000-0100-000003000000}" name="Mērvienības" dataDxfId="48"/>
    <tableColumn id="4" xr3:uid="{00000000-0010-0000-0100-000004000000}" name="Atlikums perioda sākumā" dataDxfId="47"/>
    <tableColumn id="5" xr3:uid="{00000000-0010-0000-0100-000005000000}" name="Importētais daudzums" dataDxfId="46"/>
    <tableColumn id="6" xr3:uid="{00000000-0010-0000-0100-000006000000}" name="Valsts nosaukums" dataDxfId="45"/>
    <tableColumn id="7" xr3:uid="{00000000-0010-0000-0100-000007000000}" name="Eksportētāja nosaukums, adrese" dataDxfId="44"/>
    <tableColumn id="8" xr3:uid="{00000000-0010-0000-0100-000008000000}" name="Eksportētais daudzums" dataDxfId="43"/>
    <tableColumn id="9" xr3:uid="{00000000-0010-0000-0100-000009000000}" name="Valsts nosaukums " dataDxfId="42"/>
    <tableColumn id="10" xr3:uid="{00000000-0010-0000-0100-00000A000000}" name="Importētāja nosaukums, adrese" dataDxfId="41"/>
    <tableColumn id="11" xr3:uid="{00000000-0010-0000-0100-00000B000000}" name="Saņemtais daudzums" dataDxfId="40"/>
    <tableColumn id="20" xr3:uid="{00000000-0010-0000-0100-000014000000}" name="Valsts nosaukums  " dataDxfId="39"/>
    <tableColumn id="12" xr3:uid="{00000000-0010-0000-0100-00000C000000}" name="Piegādātāja nosaukums, adrese" dataDxfId="38"/>
    <tableColumn id="13" xr3:uid="{00000000-0010-0000-0100-00000D000000}" name="Piegādātais daudzums" dataDxfId="37"/>
    <tableColumn id="21" xr3:uid="{00000000-0010-0000-0100-000015000000}" name="Valsts nosaukums   " dataDxfId="36"/>
    <tableColumn id="14" xr3:uid="{00000000-0010-0000-0100-00000E000000}" name="Saņēmēja nosaukums, adrese" dataDxfId="35"/>
    <tableColumn id="15" xr3:uid="{00000000-0010-0000-0100-00000F000000}" name="Izmantotais daudzums" dataDxfId="34"/>
    <tableColumn id="16" xr3:uid="{00000000-0010-0000-0100-000010000000}" name="Izmantošanas mērķis" dataDxfId="33"/>
    <tableColumn id="17" xr3:uid="{00000000-0010-0000-0100-000011000000}" name="Atlikums perioda beigās" dataDxfId="32"/>
    <tableColumn id="18" xr3:uid="{00000000-0010-0000-0100-000012000000}" name="Iesniedzējs" dataDxfId="31">
      <calculatedColumnFormula>IF(ISBLANK('Neklasificētās vielas'!$B4),"",IF(Iesniedzējs!$G$9&lt;&gt;"",Iesniedzējs!$G$9,IF(Iesniedzējs!$G$23&lt;&gt;"",Iesniedzējs!$G$23,IF(Iesniedzējs!$G$36&lt;&gt;"",Iesniedzējs!$G$36,"Nav zināms"))))</calculatedColumnFormula>
    </tableColumn>
    <tableColumn id="19" xr3:uid="{00000000-0010-0000-0100-000013000000}" name="Pārskata periods" dataDxfId="30">
      <calculatedColumnFormula>IFERROR(IF(ISBLANK('Neklasificētās vielas'!$B4),"",Iesniedzējs!$D$3&amp;" "&amp;Iesniedzējs!$F$3),"")</calculatedColumnFormula>
    </tableColumn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Table21" displayName="Table21" ref="BS4:BS6" totalsRowShown="0">
  <tableColumns count="1">
    <tableColumn id="1" xr3:uid="{00000000-0010-0000-1300-000001000000}" name="Ergometrīns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Table22" displayName="Table22" ref="BU4:BU6" totalsRowShown="0">
  <tableColumns count="1">
    <tableColumn id="1" xr3:uid="{00000000-0010-0000-1400-000001000000}" name="Ergotamīns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Table23" displayName="Table23" ref="BW4:BW6" totalsRowShown="0">
  <tableColumns count="1">
    <tableColumn id="1" xr3:uid="{00000000-0010-0000-1500-000001000000}" name="Lizergīnskābe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Table24" displayName="Table24" ref="BY4:BY6" totalsRowShown="0">
  <tableColumns count="1">
    <tableColumn id="1" xr3:uid="{00000000-0010-0000-1600-000001000000}" name="Alfa-fenilacetoacetonitrils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Table25" displayName="Table25" ref="CA4:CA6" totalsRowShown="0" dataDxfId="18">
  <tableColumns count="1">
    <tableColumn id="1" xr3:uid="{00000000-0010-0000-1700-000001000000}" name="(1R,2S)-(-)-hlorefedrīns" dataDxfId="17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Table26" displayName="Table26" ref="CC4:CC6" totalsRowShown="0">
  <tableColumns count="1">
    <tableColumn id="1" xr3:uid="{00000000-0010-0000-1800-000001000000}" name="(1S,2R)-(+)-hlorefedrīns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Table27" displayName="Table27" ref="CE4:CE6" totalsRowShown="0">
  <tableColumns count="1">
    <tableColumn id="1" xr3:uid="{00000000-0010-0000-1900-000001000000}" name="(1S,2S)-(+)-hlorpseidoefedrīns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Table28" displayName="Table28" ref="CG4:CG6" totalsRowShown="0">
  <tableColumns count="1">
    <tableColumn id="1" xr3:uid="{00000000-0010-0000-1A00-000001000000}" name="(1R,2R)-(-)-hlorpseidoefedrīns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B000000}" name="Table29" displayName="Table29" ref="CI4:CI6" totalsRowShown="0">
  <tableColumns count="1">
    <tableColumn id="1" xr3:uid="{00000000-0010-0000-1B00-000001000000}" name="Etiķskābes anhidrīds"/>
  </tableColumns>
  <tableStyleInfo name="TableStyleMedium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Table30" displayName="Table30" ref="CK4:CK6" totalsRowShown="0">
  <tableColumns count="1">
    <tableColumn id="1" xr3:uid="{00000000-0010-0000-1C00-000001000000}" name="Feniletiķskābe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B4:E61" totalsRowShown="0">
  <autoFilter ref="B4:E61" xr:uid="{00000000-0009-0000-0100-000001000000}"/>
  <sortState xmlns:xlrd2="http://schemas.microsoft.com/office/spreadsheetml/2017/richdata2" ref="B5:D35">
    <sortCondition ref="B4:B35"/>
  </sortState>
  <tableColumns count="4">
    <tableColumn id="1" xr3:uid="{00000000-0010-0000-0200-000001000000}" name="Klasificētās vielas nosaukums"/>
    <tableColumn id="2" xr3:uid="{00000000-0010-0000-0200-000002000000}" name="KN kods"/>
    <tableColumn id="3" xr3:uid="{00000000-0010-0000-0200-000003000000}" name="Kategorija"/>
    <tableColumn id="4" xr3:uid="{00000000-0010-0000-0200-000004000000}" name="Mērv. uz ko reķināt"/>
  </tableColumns>
  <tableStyleInfo name="TableStyleMedium3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Table31" displayName="Table31" ref="CM4:CM6" totalsRowShown="0">
  <tableColumns count="1">
    <tableColumn id="1" xr3:uid="{00000000-0010-0000-1D00-000001000000}" name="Antranilskābe"/>
  </tableColumns>
  <tableStyleInfo name="TableStyleMedium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Table32" displayName="Table32" ref="CO4:CO6" totalsRowShown="0">
  <tableColumns count="1">
    <tableColumn id="1" xr3:uid="{00000000-0010-0000-1E00-000001000000}" name="Piperidīns"/>
  </tableColumns>
  <tableStyleInfo name="TableStyleMedium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Table33" displayName="Table33" ref="CQ4:CQ6" totalsRowShown="0">
  <tableColumns count="1">
    <tableColumn id="1" xr3:uid="{00000000-0010-0000-1F00-000001000000}" name="Kālija permanganāts"/>
  </tableColumns>
  <tableStyleInfo name="TableStyleMedium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0000000}" name="Table34" displayName="Table34" ref="CS4:CS6" totalsRowShown="0">
  <tableColumns count="1">
    <tableColumn id="1" xr3:uid="{00000000-0010-0000-2000-000001000000}" name="Sālsskābe"/>
  </tableColumns>
  <tableStyleInfo name="TableStyleMedium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le35" displayName="Table35" ref="CU4:CU6" totalsRowShown="0">
  <tableColumns count="1">
    <tableColumn id="1" xr3:uid="{00000000-0010-0000-2100-000001000000}" name="Sērskābe"/>
  </tableColumns>
  <tableStyleInfo name="TableStyleMedium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le36" displayName="Table36" ref="CW4:CW6" totalsRowShown="0">
  <tableColumns count="1">
    <tableColumn id="1" xr3:uid="{00000000-0010-0000-2200-000001000000}" name="Toluols"/>
  </tableColumns>
  <tableStyleInfo name="TableStyleMedium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le37" displayName="Table37" ref="CY4:CY6" totalsRowShown="0">
  <tableColumns count="1">
    <tableColumn id="1" xr3:uid="{00000000-0010-0000-2300-000001000000}" name="Etilēteris"/>
  </tableColumns>
  <tableStyleInfo name="TableStyleMedium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le38" displayName="Table38" ref="DA4:DA6" totalsRowShown="0">
  <tableColumns count="1">
    <tableColumn id="1" xr3:uid="{00000000-0010-0000-2400-000001000000}" name="Acetons"/>
  </tableColumns>
  <tableStyleInfo name="TableStyleMedium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le39" displayName="Table39" ref="DC4:DC6" totalsRowShown="0">
  <tableColumns count="1">
    <tableColumn id="1" xr3:uid="{00000000-0010-0000-2500-000001000000}" name="Metiletilketons"/>
  </tableColumns>
  <tableStyleInfo name="TableStyleMedium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le40" displayName="Table40" ref="AC4:AK50" totalsRowShown="0">
  <tableColumns count="9">
    <tableColumn id="1" xr3:uid="{00000000-0010-0000-2600-000001000000}" name="Licences Nr." dataDxfId="16"/>
    <tableColumn id="2" xr3:uid="{00000000-0010-0000-2600-000002000000}" name="Licence/ karte"/>
    <tableColumn id="3" xr3:uid="{00000000-0010-0000-2600-000003000000}" name="Nr."/>
    <tableColumn id="4" xr3:uid="{00000000-0010-0000-2600-000004000000}" name="Izsniegšanas datums" dataDxfId="15"/>
    <tableColumn id="5" xr3:uid="{00000000-0010-0000-2600-000005000000}" name="Derīga līdz"/>
    <tableColumn id="6" xr3:uid="{00000000-0010-0000-2600-000006000000}" name="Uzņēmuma nosaukums"/>
    <tableColumn id="7" xr3:uid="{00000000-0010-0000-2600-000007000000}" name="Uzņēm reģ. num." dataDxfId="14"/>
    <tableColumn id="8" xr3:uid="{00000000-0010-0000-2600-000008000000}" name="Adrese, tālruņa un faksa numurs" dataDxfId="13"/>
    <tableColumn id="9" xr3:uid="{00000000-0010-0000-2600-000009000000}" name="Adrese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G4:I25" totalsRowShown="0">
  <autoFilter ref="G4:I25" xr:uid="{00000000-0009-0000-0100-000002000000}"/>
  <sortState xmlns:xlrd2="http://schemas.microsoft.com/office/spreadsheetml/2017/richdata2" ref="G5:H19">
    <sortCondition ref="G4:G19"/>
  </sortState>
  <tableColumns count="3">
    <tableColumn id="1" xr3:uid="{00000000-0010-0000-0300-000001000000}" name="Neklasificētās vielas nosaukums"/>
    <tableColumn id="2" xr3:uid="{00000000-0010-0000-0300-000002000000}" name="KN kods"/>
    <tableColumn id="3" xr3:uid="{00000000-0010-0000-0300-000003000000}" name="Mērv. uz ko reķināt"/>
  </tableColumns>
  <tableStyleInfo name="TableStyleMedium5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27000000}" name="Table396" displayName="Table396" ref="DE4:DE6" totalsRowShown="0">
  <tableColumns count="1">
    <tableColumn id="1" xr3:uid="{00000000-0010-0000-2700-000001000000}" name="4-anilīn-N-fenetilpiperidīns (ANPP)"/>
  </tableColumns>
  <tableStyleInfo name="TableStyleMedium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le3942" displayName="Table3942" ref="DG4:DG6" totalsRowShown="0">
  <tableColumns count="1">
    <tableColumn id="1" xr3:uid="{00000000-0010-0000-2800-000001000000}" name="N-fenetil-4-piperidons (NPP)"/>
  </tableColumns>
  <tableStyleInfo name="TableStyleMedium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Table42" displayName="Table42" ref="AO4:AO8" totalsRowShown="0">
  <autoFilter ref="AO4:AO8" xr:uid="{00000000-0009-0000-0100-00002A000000}"/>
  <tableColumns count="1">
    <tableColumn id="1" xr3:uid="{00000000-0010-0000-2900-000001000000}" name="Ceturksnis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K4:K10" totalsRowShown="0">
  <autoFilter ref="K4:K10" xr:uid="{00000000-0009-0000-0100-000003000000}"/>
  <tableColumns count="1">
    <tableColumn id="1" xr3:uid="{00000000-0010-0000-0400-000001000000}" name="Mērvienības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4" displayName="Table4" ref="M4:Q116" totalsRowShown="0">
  <autoFilter ref="M4:Q116" xr:uid="{00000000-0009-0000-0100-000004000000}"/>
  <sortState xmlns:xlrd2="http://schemas.microsoft.com/office/spreadsheetml/2017/richdata2" ref="M5:Q116">
    <sortCondition ref="Q5:Q116"/>
    <sortCondition ref="N5:N116"/>
  </sortState>
  <tableColumns count="5">
    <tableColumn id="1" xr3:uid="{00000000-0010-0000-0500-000001000000}" name="Kods"/>
    <tableColumn id="2" xr3:uid="{00000000-0010-0000-0500-000002000000}" name="Nosaukums latviski"/>
    <tableColumn id="3" xr3:uid="{00000000-0010-0000-0500-000003000000}" name="Nosaukums angliski"/>
    <tableColumn id="4" xr3:uid="{00000000-0010-0000-0500-000004000000}" name="Trešā valsts"/>
    <tableColumn id="5" xr3:uid="{00000000-0010-0000-0500-000005000000}" name="Biežākās valstis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8" displayName="Table8" ref="S4:AA10" totalsRowShown="0" dataDxfId="29">
  <tableColumns count="9">
    <tableColumn id="1" xr3:uid="{00000000-0010-0000-0600-000001000000}" name="Licences Nr." dataDxfId="28"/>
    <tableColumn id="2" xr3:uid="{00000000-0010-0000-0600-000002000000}" name="Licence/ karte" dataDxfId="27"/>
    <tableColumn id="3" xr3:uid="{00000000-0010-0000-0600-000003000000}" name="Nr." dataDxfId="26"/>
    <tableColumn id="4" xr3:uid="{00000000-0010-0000-0600-000004000000}" name="Izsniegšanas datums" dataDxfId="25"/>
    <tableColumn id="5" xr3:uid="{00000000-0010-0000-0600-000005000000}" name="Derīga līdz" dataDxfId="24"/>
    <tableColumn id="6" xr3:uid="{00000000-0010-0000-0600-000006000000}" name="Uzņēmuma nosaukums" dataDxfId="23"/>
    <tableColumn id="9" xr3:uid="{00000000-0010-0000-0600-000009000000}" name="Uzņēm reģ. num." dataDxfId="22"/>
    <tableColumn id="7" xr3:uid="{00000000-0010-0000-0600-000007000000}" name="Adrese, tālruņa un faksa numurs" dataDxfId="21"/>
    <tableColumn id="11" xr3:uid="{00000000-0010-0000-0600-00000B000000}" name="Adrese" dataDxfId="20"/>
  </tableColumns>
  <tableStyleInfo name="TableStyleMedium1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M4:AM18" totalsRowShown="0">
  <autoFilter ref="AM4:AM18" xr:uid="{00000000-0009-0000-0100-000009000000}"/>
  <tableColumns count="1">
    <tableColumn id="1" xr3:uid="{00000000-0010-0000-0700-000001000000}" name="Gads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0" displayName="Table10" ref="AQ4:AU16" totalsRowShown="0">
  <autoFilter ref="AQ4:AU16" xr:uid="{00000000-0009-0000-0100-00000A000000}"/>
  <tableColumns count="5">
    <tableColumn id="5" xr3:uid="{00000000-0010-0000-0800-000005000000}" name="KN kods" dataDxfId="19">
      <calculatedColumnFormula>VLOOKUP(Klasifikatori!$AR5,Klasifikatori!$B$5:$C$61,2,FALSE)</calculatedColumnFormula>
    </tableColumn>
    <tableColumn id="1" xr3:uid="{00000000-0010-0000-0800-000001000000}" name="Vielas nos. atbilstoši veidlapā lietotajam klasifikatoram"/>
    <tableColumn id="2" xr3:uid="{00000000-0010-0000-0800-000002000000}" name="Precīzs nos. pārrēķina tabulā"/>
    <tableColumn id="3" xr3:uid="{00000000-0010-0000-0800-000003000000}" name="Koeficients/blīvums"/>
    <tableColumn id="4" xr3:uid="{00000000-0010-0000-0800-000004000000}" name="Jāpārrēķ uz šo mērv.">
      <calculatedColumnFormula>VLOOKUP(AQ5,$C$5:$E$61,3,FALSE)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comments" Target="../comments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8" Type="http://schemas.openxmlformats.org/officeDocument/2006/relationships/table" Target="../tables/table7.xml"/><Relationship Id="rId3" Type="http://schemas.openxmlformats.org/officeDocument/2006/relationships/vmlDrawing" Target="../drawings/vmlDrawing4.v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92D050"/>
  </sheetPr>
  <dimension ref="A1:H57"/>
  <sheetViews>
    <sheetView showGridLines="0" tabSelected="1" zoomScale="85" zoomScaleNormal="85" zoomScalePageLayoutView="40" workbookViewId="0">
      <selection activeCell="G9" sqref="G9"/>
    </sheetView>
  </sheetViews>
  <sheetFormatPr defaultColWidth="0" defaultRowHeight="14.5" zeroHeight="1" x14ac:dyDescent="0.35"/>
  <cols>
    <col min="1" max="1" width="1.7265625" style="2" customWidth="1"/>
    <col min="2" max="3" width="10" style="21" customWidth="1"/>
    <col min="4" max="4" width="9.1796875" style="21" customWidth="1"/>
    <col min="5" max="5" width="13.54296875" style="21" customWidth="1"/>
    <col min="6" max="6" width="9.1796875" style="21" customWidth="1"/>
    <col min="7" max="7" width="76.453125" style="21" customWidth="1"/>
    <col min="8" max="8" width="3.26953125" style="21" customWidth="1"/>
    <col min="9" max="16384" width="9.1796875" style="21" hidden="1"/>
  </cols>
  <sheetData>
    <row r="1" spans="2:8" s="2" customFormat="1" ht="6.75" customHeight="1" x14ac:dyDescent="0.35"/>
    <row r="2" spans="2:8" ht="34.5" customHeight="1" x14ac:dyDescent="0.35">
      <c r="B2" s="85" t="s">
        <v>499</v>
      </c>
      <c r="C2" s="85"/>
      <c r="D2" s="85"/>
      <c r="E2" s="85"/>
      <c r="F2" s="85"/>
      <c r="G2" s="85"/>
      <c r="H2" s="67"/>
    </row>
    <row r="3" spans="2:8" ht="18.75" customHeight="1" x14ac:dyDescent="0.4">
      <c r="B3" s="23"/>
      <c r="C3" s="27" t="s">
        <v>621</v>
      </c>
      <c r="D3" s="30"/>
      <c r="E3" s="28" t="s">
        <v>676</v>
      </c>
      <c r="F3" s="30"/>
      <c r="G3" s="64" t="s">
        <v>677</v>
      </c>
      <c r="H3" s="22"/>
    </row>
    <row r="4" spans="2:8" ht="16" thickBot="1" x14ac:dyDescent="0.4">
      <c r="B4" s="29"/>
      <c r="C4" s="29"/>
      <c r="D4" s="29"/>
      <c r="E4" s="29"/>
      <c r="F4" s="29"/>
      <c r="G4" s="29"/>
      <c r="H4" s="68" t="s">
        <v>792</v>
      </c>
    </row>
    <row r="5" spans="2:8" ht="18.5" thickTop="1" x14ac:dyDescent="0.4">
      <c r="B5" s="40"/>
      <c r="C5" s="40"/>
      <c r="D5" s="40"/>
      <c r="E5" s="40"/>
      <c r="F5" s="40"/>
      <c r="G5" s="24"/>
      <c r="H5" s="25"/>
    </row>
    <row r="6" spans="2:8" ht="18.5" x14ac:dyDescent="0.4">
      <c r="B6" s="40"/>
      <c r="C6" s="40"/>
      <c r="D6" s="41"/>
      <c r="E6" s="42"/>
      <c r="F6" s="43" t="s">
        <v>623</v>
      </c>
      <c r="G6" s="48"/>
      <c r="H6" s="25"/>
    </row>
    <row r="7" spans="2:8" ht="18" x14ac:dyDescent="0.4">
      <c r="B7" s="40"/>
      <c r="C7" s="40"/>
      <c r="D7" s="41"/>
      <c r="E7" s="42"/>
      <c r="F7" s="42"/>
      <c r="G7" s="24"/>
      <c r="H7" s="25"/>
    </row>
    <row r="8" spans="2:8" ht="18" x14ac:dyDescent="0.4">
      <c r="B8" s="40"/>
      <c r="C8" s="40"/>
      <c r="D8" s="41"/>
      <c r="E8" s="42" t="s">
        <v>108</v>
      </c>
      <c r="F8" s="42"/>
      <c r="G8" s="24"/>
      <c r="H8" s="25"/>
    </row>
    <row r="9" spans="2:8" ht="18" x14ac:dyDescent="0.4">
      <c r="B9" s="40"/>
      <c r="C9" s="40"/>
      <c r="D9" s="41"/>
      <c r="E9" s="42"/>
      <c r="F9" s="42" t="s">
        <v>500</v>
      </c>
      <c r="G9" s="48" t="str">
        <f>IFERROR(VLOOKUP(G6,LIcences,6,FALSE),"")</f>
        <v/>
      </c>
      <c r="H9" s="25"/>
    </row>
    <row r="10" spans="2:8" ht="18" x14ac:dyDescent="0.4">
      <c r="B10" s="40"/>
      <c r="C10" s="40"/>
      <c r="D10" s="41"/>
      <c r="E10" s="42"/>
      <c r="F10" s="42" t="s">
        <v>501</v>
      </c>
      <c r="G10" s="48" t="str">
        <f>IFERROR(VLOOKUP(G6,LIcences,7,FALSE),"")</f>
        <v/>
      </c>
      <c r="H10" s="25"/>
    </row>
    <row r="11" spans="2:8" ht="18" x14ac:dyDescent="0.4">
      <c r="B11" s="40"/>
      <c r="C11" s="40"/>
      <c r="D11" s="41"/>
      <c r="E11" s="42"/>
      <c r="F11" s="42" t="s">
        <v>502</v>
      </c>
      <c r="G11" s="48" t="str">
        <f>IFERROR(VLOOKUP(G6,LIcences,9,FALSE),"")</f>
        <v/>
      </c>
      <c r="H11" s="25"/>
    </row>
    <row r="12" spans="2:8" ht="18" x14ac:dyDescent="0.4">
      <c r="B12" s="40"/>
      <c r="C12" s="40"/>
      <c r="D12" s="41"/>
      <c r="E12" s="42"/>
      <c r="F12" s="42"/>
      <c r="G12" s="24"/>
      <c r="H12" s="25"/>
    </row>
    <row r="13" spans="2:8" ht="18" x14ac:dyDescent="0.4">
      <c r="B13" s="40"/>
      <c r="C13" s="40"/>
      <c r="D13" s="41"/>
      <c r="E13" s="42" t="s">
        <v>109</v>
      </c>
      <c r="F13" s="42"/>
      <c r="G13" s="24"/>
      <c r="H13" s="25"/>
    </row>
    <row r="14" spans="2:8" ht="18" x14ac:dyDescent="0.4">
      <c r="B14" s="40"/>
      <c r="C14" s="40"/>
      <c r="D14" s="41"/>
      <c r="E14" s="42"/>
      <c r="F14" s="42" t="s">
        <v>503</v>
      </c>
      <c r="G14" s="48"/>
      <c r="H14" s="25"/>
    </row>
    <row r="15" spans="2:8" ht="18" x14ac:dyDescent="0.4">
      <c r="B15" s="40"/>
      <c r="C15" s="40"/>
      <c r="D15" s="41"/>
      <c r="E15" s="42"/>
      <c r="F15" s="42" t="s">
        <v>504</v>
      </c>
      <c r="G15" s="48"/>
      <c r="H15" s="25"/>
    </row>
    <row r="16" spans="2:8" ht="18" x14ac:dyDescent="0.4">
      <c r="B16" s="40"/>
      <c r="C16" s="40"/>
      <c r="D16" s="41"/>
      <c r="E16" s="42"/>
      <c r="F16" s="42" t="s">
        <v>505</v>
      </c>
      <c r="G16" s="48"/>
      <c r="H16" s="25"/>
    </row>
    <row r="17" spans="2:8" ht="18.5" thickBot="1" x14ac:dyDescent="0.45">
      <c r="B17" s="44"/>
      <c r="C17" s="44"/>
      <c r="D17" s="45"/>
      <c r="E17" s="46"/>
      <c r="F17" s="46"/>
      <c r="G17" s="32"/>
      <c r="H17" s="33"/>
    </row>
    <row r="18" spans="2:8" ht="18" x14ac:dyDescent="0.4">
      <c r="B18" s="40"/>
      <c r="C18" s="40"/>
      <c r="D18" s="41"/>
      <c r="E18" s="42"/>
      <c r="F18" s="42"/>
      <c r="G18" s="24"/>
      <c r="H18" s="25"/>
    </row>
    <row r="19" spans="2:8" ht="18.75" customHeight="1" x14ac:dyDescent="0.4">
      <c r="B19" s="84" t="s">
        <v>682</v>
      </c>
      <c r="C19" s="84"/>
      <c r="D19" s="84"/>
      <c r="E19" s="84"/>
      <c r="F19" s="84"/>
      <c r="G19" s="24"/>
      <c r="H19" s="25"/>
    </row>
    <row r="20" spans="2:8" ht="18" x14ac:dyDescent="0.4">
      <c r="B20" s="84"/>
      <c r="C20" s="84"/>
      <c r="D20" s="84"/>
      <c r="E20" s="84"/>
      <c r="F20" s="84"/>
      <c r="G20" s="48"/>
      <c r="H20" s="25"/>
    </row>
    <row r="21" spans="2:8" ht="18" x14ac:dyDescent="0.4">
      <c r="B21" s="40"/>
      <c r="C21" s="40"/>
      <c r="D21" s="41"/>
      <c r="E21" s="42"/>
      <c r="F21" s="42"/>
      <c r="G21" s="24"/>
      <c r="H21" s="25"/>
    </row>
    <row r="22" spans="2:8" ht="18" x14ac:dyDescent="0.4">
      <c r="B22" s="40"/>
      <c r="C22" s="40"/>
      <c r="D22" s="41"/>
      <c r="E22" s="42" t="s">
        <v>108</v>
      </c>
      <c r="F22" s="42"/>
      <c r="G22" s="24"/>
      <c r="H22" s="25"/>
    </row>
    <row r="23" spans="2:8" ht="18" x14ac:dyDescent="0.4">
      <c r="B23" s="40"/>
      <c r="C23" s="40"/>
      <c r="D23" s="41"/>
      <c r="E23" s="42"/>
      <c r="F23" s="42" t="s">
        <v>500</v>
      </c>
      <c r="G23" s="48" t="str">
        <f>IFERROR(VLOOKUP(G20,Kartes,6,FALSE),"")</f>
        <v/>
      </c>
      <c r="H23" s="25"/>
    </row>
    <row r="24" spans="2:8" ht="18" x14ac:dyDescent="0.4">
      <c r="B24" s="40"/>
      <c r="C24" s="40"/>
      <c r="D24" s="41"/>
      <c r="E24" s="42"/>
      <c r="F24" s="42" t="s">
        <v>501</v>
      </c>
      <c r="G24" s="49" t="str">
        <f>IFERROR(VLOOKUP(G20,Kartes,7,FALSE),"")</f>
        <v/>
      </c>
      <c r="H24" s="25"/>
    </row>
    <row r="25" spans="2:8" ht="18" x14ac:dyDescent="0.4">
      <c r="B25" s="40"/>
      <c r="C25" s="40"/>
      <c r="D25" s="41"/>
      <c r="E25" s="42"/>
      <c r="F25" s="42" t="s">
        <v>502</v>
      </c>
      <c r="G25" s="49" t="str">
        <f>IFERROR(VLOOKUP(G20,Kartes,9,FALSE),"")</f>
        <v/>
      </c>
      <c r="H25" s="25"/>
    </row>
    <row r="26" spans="2:8" ht="18" x14ac:dyDescent="0.4">
      <c r="B26" s="40"/>
      <c r="C26" s="40"/>
      <c r="D26" s="41"/>
      <c r="E26" s="42"/>
      <c r="F26" s="42"/>
      <c r="G26" s="24"/>
      <c r="H26" s="25"/>
    </row>
    <row r="27" spans="2:8" ht="18" x14ac:dyDescent="0.4">
      <c r="B27" s="40"/>
      <c r="C27" s="40"/>
      <c r="D27" s="41"/>
      <c r="E27" s="42" t="s">
        <v>109</v>
      </c>
      <c r="F27" s="42"/>
      <c r="G27" s="24"/>
      <c r="H27" s="25"/>
    </row>
    <row r="28" spans="2:8" ht="18" x14ac:dyDescent="0.4">
      <c r="B28" s="40"/>
      <c r="C28" s="40"/>
      <c r="D28" s="41"/>
      <c r="E28" s="42"/>
      <c r="F28" s="42" t="s">
        <v>503</v>
      </c>
      <c r="G28" s="48"/>
      <c r="H28" s="25"/>
    </row>
    <row r="29" spans="2:8" ht="18" x14ac:dyDescent="0.4">
      <c r="B29" s="40"/>
      <c r="C29" s="40"/>
      <c r="D29" s="41"/>
      <c r="E29" s="42"/>
      <c r="F29" s="42" t="s">
        <v>504</v>
      </c>
      <c r="G29" s="48"/>
      <c r="H29" s="25"/>
    </row>
    <row r="30" spans="2:8" ht="18" x14ac:dyDescent="0.4">
      <c r="B30" s="40"/>
      <c r="C30" s="40"/>
      <c r="D30" s="41"/>
      <c r="E30" s="42"/>
      <c r="F30" s="42" t="s">
        <v>505</v>
      </c>
      <c r="G30" s="48"/>
      <c r="H30" s="25"/>
    </row>
    <row r="31" spans="2:8" ht="18.5" thickBot="1" x14ac:dyDescent="0.45">
      <c r="B31" s="44"/>
      <c r="C31" s="44"/>
      <c r="D31" s="45"/>
      <c r="E31" s="46"/>
      <c r="F31" s="46"/>
      <c r="G31" s="32"/>
      <c r="H31" s="33"/>
    </row>
    <row r="32" spans="2:8" ht="18" x14ac:dyDescent="0.4">
      <c r="B32" s="40"/>
      <c r="C32" s="40"/>
      <c r="D32" s="41"/>
      <c r="E32" s="42"/>
      <c r="F32" s="42"/>
      <c r="G32" s="24"/>
      <c r="H32" s="25"/>
    </row>
    <row r="33" spans="2:8" ht="18" x14ac:dyDescent="0.4">
      <c r="B33" s="40"/>
      <c r="C33" s="40"/>
      <c r="D33" s="40"/>
      <c r="E33" s="40"/>
      <c r="F33" s="40"/>
      <c r="G33" s="24"/>
      <c r="H33" s="25"/>
    </row>
    <row r="34" spans="2:8" ht="18.5" x14ac:dyDescent="0.4">
      <c r="B34" s="40"/>
      <c r="C34" s="40"/>
      <c r="D34" s="41"/>
      <c r="E34" s="42"/>
      <c r="F34" s="43" t="s">
        <v>700</v>
      </c>
      <c r="G34" s="24"/>
      <c r="H34" s="25"/>
    </row>
    <row r="35" spans="2:8" ht="18" x14ac:dyDescent="0.4">
      <c r="B35" s="40"/>
      <c r="C35" s="40"/>
      <c r="D35" s="41"/>
      <c r="E35" s="42"/>
      <c r="F35" s="42"/>
      <c r="G35" s="24"/>
      <c r="H35" s="25"/>
    </row>
    <row r="36" spans="2:8" ht="18" x14ac:dyDescent="0.4">
      <c r="B36" s="40"/>
      <c r="C36" s="40"/>
      <c r="D36" s="41"/>
      <c r="E36" s="42"/>
      <c r="F36" s="42" t="s">
        <v>500</v>
      </c>
      <c r="G36" s="48"/>
      <c r="H36" s="25"/>
    </row>
    <row r="37" spans="2:8" ht="18" x14ac:dyDescent="0.4">
      <c r="B37" s="40"/>
      <c r="C37" s="40"/>
      <c r="D37" s="41"/>
      <c r="E37" s="42"/>
      <c r="F37" s="42" t="s">
        <v>501</v>
      </c>
      <c r="G37" s="48"/>
      <c r="H37" s="25"/>
    </row>
    <row r="38" spans="2:8" ht="18" x14ac:dyDescent="0.4">
      <c r="B38" s="40"/>
      <c r="C38" s="40"/>
      <c r="D38" s="41"/>
      <c r="E38" s="42"/>
      <c r="F38" s="42" t="s">
        <v>502</v>
      </c>
      <c r="G38" s="48"/>
      <c r="H38" s="25"/>
    </row>
    <row r="39" spans="2:8" ht="18" x14ac:dyDescent="0.4">
      <c r="B39" s="40"/>
      <c r="C39" s="40"/>
      <c r="D39" s="41"/>
      <c r="E39" s="42"/>
      <c r="F39" s="42"/>
      <c r="G39" s="24"/>
      <c r="H39" s="25"/>
    </row>
    <row r="40" spans="2:8" ht="18" x14ac:dyDescent="0.4">
      <c r="B40" s="40"/>
      <c r="C40" s="40"/>
      <c r="D40" s="41"/>
      <c r="E40" s="42" t="s">
        <v>109</v>
      </c>
      <c r="F40" s="42"/>
      <c r="G40" s="24"/>
      <c r="H40" s="25"/>
    </row>
    <row r="41" spans="2:8" ht="18" x14ac:dyDescent="0.4">
      <c r="B41" s="40"/>
      <c r="C41" s="40"/>
      <c r="D41" s="41"/>
      <c r="E41" s="42"/>
      <c r="F41" s="42" t="s">
        <v>503</v>
      </c>
      <c r="G41" s="48"/>
      <c r="H41" s="25"/>
    </row>
    <row r="42" spans="2:8" ht="18" x14ac:dyDescent="0.4">
      <c r="B42" s="40"/>
      <c r="C42" s="40"/>
      <c r="D42" s="41"/>
      <c r="E42" s="42"/>
      <c r="F42" s="42" t="s">
        <v>504</v>
      </c>
      <c r="G42" s="48"/>
      <c r="H42" s="25"/>
    </row>
    <row r="43" spans="2:8" ht="18" x14ac:dyDescent="0.4">
      <c r="B43" s="40"/>
      <c r="C43" s="40"/>
      <c r="D43" s="41"/>
      <c r="E43" s="42"/>
      <c r="F43" s="42" t="s">
        <v>505</v>
      </c>
      <c r="G43" s="48"/>
      <c r="H43" s="25"/>
    </row>
    <row r="44" spans="2:8" ht="18.5" thickBot="1" x14ac:dyDescent="0.45">
      <c r="B44" s="44"/>
      <c r="C44" s="44"/>
      <c r="D44" s="45"/>
      <c r="E44" s="46"/>
      <c r="F44" s="46"/>
      <c r="G44" s="32"/>
      <c r="H44" s="33"/>
    </row>
    <row r="45" spans="2:8" ht="18" x14ac:dyDescent="0.4">
      <c r="B45" s="40"/>
      <c r="C45" s="40"/>
      <c r="D45" s="40"/>
      <c r="E45" s="47"/>
      <c r="F45" s="47"/>
      <c r="G45" s="24"/>
      <c r="H45" s="25"/>
    </row>
    <row r="46" spans="2:8" ht="18" x14ac:dyDescent="0.4">
      <c r="B46" s="26"/>
      <c r="C46" s="26"/>
      <c r="D46" s="26"/>
      <c r="E46" s="26"/>
      <c r="F46" s="24"/>
      <c r="G46" s="24"/>
      <c r="H46" s="25"/>
    </row>
    <row r="47" spans="2:8" ht="18" x14ac:dyDescent="0.4">
      <c r="B47" s="24"/>
      <c r="C47" s="24"/>
      <c r="D47" s="42" t="s">
        <v>622</v>
      </c>
      <c r="E47" s="31"/>
      <c r="F47" s="25"/>
      <c r="G47" s="25"/>
      <c r="H47" s="25"/>
    </row>
    <row r="48" spans="2:8" ht="18" x14ac:dyDescent="0.4">
      <c r="B48" s="24"/>
      <c r="C48" s="24"/>
      <c r="D48" s="24"/>
      <c r="E48" s="24"/>
      <c r="F48" s="24"/>
      <c r="G48" s="24"/>
      <c r="H48" s="25"/>
    </row>
    <row r="49" spans="2:8" x14ac:dyDescent="0.35">
      <c r="B49" s="26"/>
      <c r="C49" s="26"/>
      <c r="D49" s="26"/>
      <c r="E49" s="26"/>
      <c r="F49" s="26"/>
      <c r="G49" s="26"/>
      <c r="H49" s="26"/>
    </row>
    <row r="50" spans="2:8" ht="15" customHeight="1" x14ac:dyDescent="0.35">
      <c r="B50" s="83" t="s">
        <v>744</v>
      </c>
      <c r="C50" s="83"/>
      <c r="D50" s="83"/>
      <c r="E50" s="83"/>
      <c r="F50" s="83"/>
      <c r="G50" s="83"/>
      <c r="H50" s="83"/>
    </row>
    <row r="51" spans="2:8" x14ac:dyDescent="0.35">
      <c r="B51" s="83"/>
      <c r="C51" s="83"/>
      <c r="D51" s="83"/>
      <c r="E51" s="83"/>
      <c r="F51" s="83"/>
      <c r="G51" s="83"/>
      <c r="H51" s="83"/>
    </row>
    <row r="52" spans="2:8" x14ac:dyDescent="0.35">
      <c r="B52" s="83"/>
      <c r="C52" s="83"/>
      <c r="D52" s="83"/>
      <c r="E52" s="83"/>
      <c r="F52" s="83"/>
      <c r="G52" s="83"/>
      <c r="H52" s="83"/>
    </row>
    <row r="53" spans="2:8" x14ac:dyDescent="0.35">
      <c r="B53" s="83"/>
      <c r="C53" s="83"/>
      <c r="D53" s="83"/>
      <c r="E53" s="83"/>
      <c r="F53" s="83"/>
      <c r="G53" s="83"/>
      <c r="H53" s="83"/>
    </row>
    <row r="54" spans="2:8" x14ac:dyDescent="0.35">
      <c r="B54" s="83"/>
      <c r="C54" s="83"/>
      <c r="D54" s="83"/>
      <c r="E54" s="83"/>
      <c r="F54" s="83"/>
      <c r="G54" s="83"/>
      <c r="H54" s="83"/>
    </row>
    <row r="55" spans="2:8" x14ac:dyDescent="0.35">
      <c r="B55" s="83"/>
      <c r="C55" s="83"/>
      <c r="D55" s="83"/>
      <c r="E55" s="83"/>
      <c r="F55" s="83"/>
      <c r="G55" s="83"/>
      <c r="H55" s="83"/>
    </row>
    <row r="56" spans="2:8" ht="14.25" customHeight="1" x14ac:dyDescent="0.35">
      <c r="B56" s="83"/>
      <c r="C56" s="83"/>
      <c r="D56" s="83"/>
      <c r="E56" s="83"/>
      <c r="F56" s="83"/>
      <c r="G56" s="83"/>
      <c r="H56" s="83"/>
    </row>
    <row r="57" spans="2:8" ht="25.5" customHeight="1" x14ac:dyDescent="0.35">
      <c r="B57" s="83"/>
      <c r="C57" s="83"/>
      <c r="D57" s="83"/>
      <c r="E57" s="83"/>
      <c r="F57" s="83"/>
      <c r="G57" s="83"/>
      <c r="H57" s="83"/>
    </row>
  </sheetData>
  <sheetProtection algorithmName="SHA-512" hashValue="kQKkAGitGC9YjcqJzhgENtqa5gyw6/yOiI8i3EwIr7I9mMPbk+eB2hD1AH2mlTvzFfC769zSrMBnGKM6u4vyOw==" saltValue="B66o9vMcItwBau8JevwgUQ==" spinCount="100000" sheet="1" selectLockedCells="1"/>
  <mergeCells count="3">
    <mergeCell ref="B50:H57"/>
    <mergeCell ref="B19:F20"/>
    <mergeCell ref="B2:G2"/>
  </mergeCells>
  <conditionalFormatting sqref="G9:G11 G23:G25">
    <cfRule type="cellIs" dxfId="12" priority="2" operator="equal">
      <formula>0</formula>
    </cfRule>
  </conditionalFormatting>
  <dataValidations count="6">
    <dataValidation type="list" showInputMessage="1" showErrorMessage="1" error="Gads ir jāizvēlas no iznirstošās izvēlnes vai jāievada precīzi tāds kāds ir pieejams iznirstošajā izvēlnē. Gads nevar būt mazāks par 2017. gadu" prompt="Izvēlieties gadu no nolaižamā saraksta izvēlnes." sqref="D3" xr:uid="{00000000-0002-0000-0000-000000000000}">
      <formula1>Gadi</formula1>
    </dataValidation>
    <dataValidation type="list" allowBlank="1" showInputMessage="1" showErrorMessage="1" error="Kartes numurs ir jāizvēlas no iznirstošās izvēlnes vai jāievada precīzi tāds pats kā norādīts izvnirstošajā izvēlnē." prompt="Izvēlieties savu Kartes numuru no nolaižamā saraksta izvēlnes." sqref="G20" xr:uid="{00000000-0002-0000-0000-000001000000}">
      <formula1>Kartes_num</formula1>
    </dataValidation>
    <dataValidation type="date" operator="greaterThanOrEqual" allowBlank="1" showInputMessage="1" showErrorMessage="1" error="Norādot datumu ievērojiet jūsu sistēmas datuma formātu. Nospiežot taustiņus [Ctrl] un [;] datums automātiski tiks ievadīts pareizā formātā." prompt="Nospiediet vienlaikus taustiņus: [Ctrl] un [;], lai ievadītu šodienas datumu." sqref="E47 F18" xr:uid="{00000000-0002-0000-0000-000002000000}">
      <formula1>42736</formula1>
    </dataValidation>
    <dataValidation type="list" allowBlank="1" showInputMessage="1" showErrorMessage="1" error="Licences numurs ir jāizvēlas no iznirstošās izvēlnes vai jāievada precīzi tāds pats kā norādīts izvnirstošajā izvēlnē." prompt="Izvēlieties savu Licences numuru no nolaižamā saraksta izvēlnes." sqref="G6" xr:uid="{00000000-0002-0000-0000-000003000000}">
      <formula1>Lic_num</formula1>
    </dataValidation>
    <dataValidation type="list" allowBlank="1" showInputMessage="1" showErrorMessage="1" prompt="Izvēlieties ceturksni no nolaižamā saraksta izvēlnes." sqref="F3" xr:uid="{00000000-0002-0000-0000-000004000000}">
      <formula1>Ceturksni</formula1>
    </dataValidation>
    <dataValidation allowBlank="1" showInputMessage="1" showErrorMessage="1" prompt="Persona, kura piedalās neklasificēto vielu apritē, kas nav Aģentūrā reģistrēts prekursoru operators." sqref="F34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65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5" tint="0.59999389629810485"/>
  </sheetPr>
  <dimension ref="A1:Y74"/>
  <sheetViews>
    <sheetView showGridLines="0" zoomScale="70" zoomScaleNormal="70" zoomScaleSheetLayoutView="4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9" sqref="F19"/>
    </sheetView>
  </sheetViews>
  <sheetFormatPr defaultColWidth="0" defaultRowHeight="14.5" x14ac:dyDescent="0.35"/>
  <cols>
    <col min="1" max="1" width="5.81640625" bestFit="1" customWidth="1"/>
    <col min="2" max="2" width="33.7265625" style="53" customWidth="1"/>
    <col min="3" max="3" width="18.7265625" customWidth="1"/>
    <col min="4" max="4" width="25.7265625" customWidth="1"/>
    <col min="5" max="5" width="15" style="57" customWidth="1"/>
    <col min="6" max="6" width="20.81640625" style="57" bestFit="1" customWidth="1"/>
    <col min="7" max="7" width="20.1796875" style="57" customWidth="1"/>
    <col min="8" max="8" width="16.81640625" style="57" bestFit="1" customWidth="1"/>
    <col min="9" max="9" width="30.1796875" style="57" bestFit="1" customWidth="1"/>
    <col min="10" max="10" width="20.7265625" style="57" customWidth="1"/>
    <col min="11" max="11" width="18.26953125" style="57" customWidth="1"/>
    <col min="12" max="12" width="29.453125" style="57" customWidth="1"/>
    <col min="13" max="14" width="19.81640625" style="57" customWidth="1"/>
    <col min="15" max="15" width="29.26953125" style="57" customWidth="1"/>
    <col min="16" max="17" width="20.81640625" style="57" customWidth="1"/>
    <col min="18" max="18" width="27.7265625" style="57" customWidth="1"/>
    <col min="19" max="19" width="21" style="57" customWidth="1"/>
    <col min="20" max="20" width="43.26953125" style="57" customWidth="1"/>
    <col min="21" max="21" width="19.81640625" style="57" customWidth="1"/>
    <col min="22" max="22" width="19.81640625" customWidth="1"/>
    <col min="23" max="23" width="10.54296875" bestFit="1" customWidth="1"/>
    <col min="24" max="24" width="2" customWidth="1"/>
    <col min="25" max="25" width="0" hidden="1" customWidth="1"/>
    <col min="26" max="16384" width="9.1796875" hidden="1"/>
  </cols>
  <sheetData>
    <row r="1" spans="1:23" x14ac:dyDescent="0.35">
      <c r="A1" t="str">
        <f>Iesniedzējs!H4</f>
        <v>18-ZIIN/v.27.0</v>
      </c>
      <c r="B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3" ht="24.75" customHeight="1" x14ac:dyDescent="0.35">
      <c r="B2"/>
      <c r="E2"/>
      <c r="F2"/>
      <c r="G2" s="86" t="s">
        <v>60</v>
      </c>
      <c r="H2" s="87"/>
      <c r="I2" s="88"/>
      <c r="J2" s="86" t="s">
        <v>56</v>
      </c>
      <c r="K2" s="87"/>
      <c r="L2" s="88"/>
      <c r="M2" s="86" t="s">
        <v>63</v>
      </c>
      <c r="N2" s="87"/>
      <c r="O2" s="87"/>
      <c r="P2" s="87"/>
      <c r="Q2" s="87"/>
      <c r="R2" s="88"/>
      <c r="S2" s="86" t="s">
        <v>68</v>
      </c>
      <c r="T2" s="88"/>
      <c r="U2"/>
    </row>
    <row r="3" spans="1:23" ht="42" x14ac:dyDescent="0.35">
      <c r="A3" s="3" t="s">
        <v>626</v>
      </c>
      <c r="B3" s="5" t="s">
        <v>7</v>
      </c>
      <c r="C3" s="3" t="s">
        <v>3</v>
      </c>
      <c r="D3" s="3" t="s">
        <v>0</v>
      </c>
      <c r="E3" s="3" t="s">
        <v>120</v>
      </c>
      <c r="F3" s="3" t="s">
        <v>704</v>
      </c>
      <c r="G3" s="51" t="s">
        <v>61</v>
      </c>
      <c r="H3" s="51" t="s">
        <v>57</v>
      </c>
      <c r="I3" s="51" t="s">
        <v>58</v>
      </c>
      <c r="J3" s="3" t="s">
        <v>62</v>
      </c>
      <c r="K3" s="3" t="s">
        <v>565</v>
      </c>
      <c r="L3" s="3" t="s">
        <v>59</v>
      </c>
      <c r="M3" s="51" t="s">
        <v>65</v>
      </c>
      <c r="N3" s="51" t="s">
        <v>566</v>
      </c>
      <c r="O3" s="51" t="s">
        <v>110</v>
      </c>
      <c r="P3" s="3" t="s">
        <v>66</v>
      </c>
      <c r="Q3" s="3" t="s">
        <v>567</v>
      </c>
      <c r="R3" s="3" t="s">
        <v>64</v>
      </c>
      <c r="S3" s="51" t="s">
        <v>67</v>
      </c>
      <c r="T3" s="51" t="s">
        <v>69</v>
      </c>
      <c r="U3" s="4" t="s">
        <v>703</v>
      </c>
      <c r="V3" s="4" t="s">
        <v>497</v>
      </c>
      <c r="W3" s="9" t="s">
        <v>699</v>
      </c>
    </row>
    <row r="4" spans="1:23" x14ac:dyDescent="0.35">
      <c r="A4" s="37" t="str">
        <f>IF(ISBLANK('Klasificētās vielas'!$B4),"",COUNTA($B$4:'Klasificētās vielas'!$B4))</f>
        <v/>
      </c>
      <c r="B4" s="38"/>
      <c r="C4" s="70" t="str">
        <f>IFERROR(VLOOKUP('Klasificētās vielas'!$B4,Klasific_vielas,2,FALSE),"")</f>
        <v/>
      </c>
      <c r="D4" s="70" t="str">
        <f>IFERROR(VLOOKUP('Klasificētās vielas'!$B4,Klasific_vielas,3,FALSE),"")</f>
        <v/>
      </c>
      <c r="E4" s="38"/>
      <c r="F4" s="39"/>
      <c r="G4" s="39"/>
      <c r="H4" s="38"/>
      <c r="I4" s="36"/>
      <c r="J4" s="39"/>
      <c r="K4" s="38"/>
      <c r="L4" s="36"/>
      <c r="M4" s="39"/>
      <c r="N4" s="39"/>
      <c r="O4" s="36"/>
      <c r="P4" s="39"/>
      <c r="Q4" s="39"/>
      <c r="R4" s="36"/>
      <c r="S4" s="39"/>
      <c r="T4" s="36"/>
      <c r="U4" s="53"/>
      <c r="V4" s="37" t="str">
        <f>IF(ISBLANK('Klasificētās vielas'!$B4),"",IF(Iesniedzējs!$G$9&lt;&gt;"",Iesniedzējs!$G$9,IF(Iesniedzējs!$G$23&lt;&gt;"",Iesniedzējs!$G$23,IF(Iesniedzējs!$G$36&lt;&gt;"",Iesniedzējs!$G$36,"Nav norādīts"))))</f>
        <v/>
      </c>
      <c r="W4" s="37" t="str">
        <f>IFERROR(IF(ISBLANK('Klasificētās vielas'!$B4),"",Iesniedzējs!$D$3&amp;" "&amp;Iesniedzējs!$F$3),"")</f>
        <v/>
      </c>
    </row>
    <row r="5" spans="1:23" x14ac:dyDescent="0.35">
      <c r="A5" s="37" t="str">
        <f>IF(ISBLANK('Klasificētās vielas'!$B5),"",COUNTA($B$4:'Klasificētās vielas'!$B5))</f>
        <v/>
      </c>
      <c r="B5" s="38"/>
      <c r="C5" s="70" t="str">
        <f>IFERROR(VLOOKUP('Klasificētās vielas'!$B5,Klasific_vielas,2,FALSE),"")</f>
        <v/>
      </c>
      <c r="D5" s="70" t="str">
        <f>IFERROR(VLOOKUP('Klasificētās vielas'!$B5,Klasific_vielas,3,FALSE),"")</f>
        <v/>
      </c>
      <c r="E5" s="54"/>
      <c r="F5" s="55"/>
      <c r="G5" s="55"/>
      <c r="H5" s="54"/>
      <c r="I5" s="56"/>
      <c r="J5" s="55"/>
      <c r="K5" s="54"/>
      <c r="L5" s="56"/>
      <c r="M5" s="55"/>
      <c r="N5" s="55"/>
      <c r="O5" s="56"/>
      <c r="P5" s="55"/>
      <c r="Q5" s="55"/>
      <c r="R5" s="56"/>
      <c r="S5" s="55"/>
      <c r="T5" s="56"/>
      <c r="V5" s="37" t="str">
        <f>IF(ISBLANK('Klasificētās vielas'!$B5),"",IF(Iesniedzējs!$G$9&lt;&gt;"",Iesniedzējs!$G$9,IF(Iesniedzējs!$G$23&lt;&gt;"",Iesniedzējs!$G$23,IF(Iesniedzējs!$G$36&lt;&gt;"",Iesniedzējs!$G$36,"Nav norādīts"))))</f>
        <v/>
      </c>
      <c r="W5" s="37" t="str">
        <f>IFERROR(IF(ISBLANK('Klasificētās vielas'!$B5),"",Iesniedzējs!$D$3&amp;" "&amp;Iesniedzējs!$F$3),"")</f>
        <v/>
      </c>
    </row>
    <row r="6" spans="1:23" x14ac:dyDescent="0.35">
      <c r="A6" s="37" t="str">
        <f>IF(ISBLANK('Klasificētās vielas'!$B6),"",COUNTA($B$4:'Klasificētās vielas'!$B6))</f>
        <v/>
      </c>
      <c r="B6" s="38"/>
      <c r="C6" s="70" t="str">
        <f>IFERROR(VLOOKUP('Klasificētās vielas'!$B6,Klasific_vielas,2,FALSE),"")</f>
        <v/>
      </c>
      <c r="D6" s="70" t="str">
        <f>IFERROR(VLOOKUP('Klasificētās vielas'!$B6,Klasific_vielas,3,FALSE),"")</f>
        <v/>
      </c>
      <c r="E6" s="54"/>
      <c r="F6" s="55"/>
      <c r="G6" s="55"/>
      <c r="H6" s="54"/>
      <c r="I6" s="56"/>
      <c r="J6" s="55"/>
      <c r="K6" s="54"/>
      <c r="L6" s="56"/>
      <c r="M6" s="55"/>
      <c r="N6" s="55"/>
      <c r="O6" s="56"/>
      <c r="P6" s="55"/>
      <c r="Q6" s="55"/>
      <c r="R6" s="56"/>
      <c r="S6" s="55"/>
      <c r="T6" s="56"/>
      <c r="V6" s="37" t="str">
        <f>IF(ISBLANK('Klasificētās vielas'!$B6),"",IF(Iesniedzējs!$G$9&lt;&gt;"",Iesniedzējs!$G$9,IF(Iesniedzējs!$G$23&lt;&gt;"",Iesniedzējs!$G$23,IF(Iesniedzējs!$G$36&lt;&gt;"",Iesniedzējs!$G$36,"Nav norādīts"))))</f>
        <v/>
      </c>
      <c r="W6" s="37" t="str">
        <f>IFERROR(IF(ISBLANK('Klasificētās vielas'!$B6),"",Iesniedzējs!$D$3&amp;" "&amp;Iesniedzējs!$F$3),"")</f>
        <v/>
      </c>
    </row>
    <row r="7" spans="1:23" x14ac:dyDescent="0.35">
      <c r="A7" s="37" t="str">
        <f>IF(ISBLANK('Klasificētās vielas'!$B7),"",COUNTA($B$4:'Klasificētās vielas'!$B7))</f>
        <v/>
      </c>
      <c r="B7" s="38"/>
      <c r="C7" s="70" t="str">
        <f>IFERROR(VLOOKUP('Klasificētās vielas'!$B7,Klasific_vielas,2,FALSE),"")</f>
        <v/>
      </c>
      <c r="D7" s="70" t="str">
        <f>IFERROR(VLOOKUP('Klasificētās vielas'!$B7,Klasific_vielas,3,FALSE),"")</f>
        <v/>
      </c>
      <c r="E7" s="54"/>
      <c r="F7" s="55"/>
      <c r="G7" s="55"/>
      <c r="H7" s="54"/>
      <c r="I7" s="56"/>
      <c r="J7" s="55"/>
      <c r="K7" s="54"/>
      <c r="L7" s="56"/>
      <c r="M7" s="55"/>
      <c r="N7" s="55"/>
      <c r="O7" s="56"/>
      <c r="P7" s="55"/>
      <c r="Q7" s="55"/>
      <c r="R7" s="56"/>
      <c r="S7" s="55"/>
      <c r="T7" s="56"/>
      <c r="V7" s="37" t="str">
        <f>IF(ISBLANK('Klasificētās vielas'!$B7),"",IF(Iesniedzējs!$G$9&lt;&gt;"",Iesniedzējs!$G$9,IF(Iesniedzējs!$G$23&lt;&gt;"",Iesniedzējs!$G$23,IF(Iesniedzējs!$G$36&lt;&gt;"",Iesniedzējs!$G$36,"Nav norādīts"))))</f>
        <v/>
      </c>
      <c r="W7" s="37" t="str">
        <f>IFERROR(IF(ISBLANK('Klasificētās vielas'!$B7),"",Iesniedzējs!$D$3&amp;" "&amp;Iesniedzējs!$F$3),"")</f>
        <v/>
      </c>
    </row>
    <row r="8" spans="1:23" x14ac:dyDescent="0.35">
      <c r="A8" s="37" t="str">
        <f>IF(ISBLANK('Klasificētās vielas'!$B8),"",COUNTA($B$4:'Klasificētās vielas'!$B8))</f>
        <v/>
      </c>
      <c r="B8" s="38"/>
      <c r="C8" s="70" t="str">
        <f>IFERROR(VLOOKUP('Klasificētās vielas'!$B8,Klasific_vielas,2,FALSE),"")</f>
        <v/>
      </c>
      <c r="D8" s="70" t="str">
        <f>IFERROR(VLOOKUP('Klasificētās vielas'!$B8,Klasific_vielas,3,FALSE),"")</f>
        <v/>
      </c>
      <c r="E8" s="54"/>
      <c r="F8" s="55"/>
      <c r="G8" s="55"/>
      <c r="H8" s="54"/>
      <c r="I8" s="56"/>
      <c r="J8" s="55"/>
      <c r="K8" s="54"/>
      <c r="L8" s="56"/>
      <c r="M8" s="55"/>
      <c r="N8" s="55"/>
      <c r="O8" s="56"/>
      <c r="P8" s="55"/>
      <c r="Q8" s="55"/>
      <c r="R8" s="56"/>
      <c r="S8" s="55"/>
      <c r="T8" s="56"/>
      <c r="V8" s="37" t="str">
        <f>IF(ISBLANK('Klasificētās vielas'!$B8),"",IF(Iesniedzējs!$G$9&lt;&gt;"",Iesniedzējs!$G$9,IF(Iesniedzējs!$G$23&lt;&gt;"",Iesniedzējs!$G$23,IF(Iesniedzējs!$G$36&lt;&gt;"",Iesniedzējs!$G$36,"Nav norādīts"))))</f>
        <v/>
      </c>
      <c r="W8" s="37" t="str">
        <f>IFERROR(IF(ISBLANK('Klasificētās vielas'!$B8),"",Iesniedzējs!$D$3&amp;" "&amp;Iesniedzējs!$F$3),"")</f>
        <v/>
      </c>
    </row>
    <row r="9" spans="1:23" x14ac:dyDescent="0.35">
      <c r="A9" s="37" t="str">
        <f>IF(ISBLANK('Klasificētās vielas'!$B9),"",COUNTA($B$4:'Klasificētās vielas'!$B9))</f>
        <v/>
      </c>
      <c r="B9"/>
      <c r="C9" s="70" t="str">
        <f>IFERROR(VLOOKUP('Klasificētās vielas'!$B9,Klasific_vielas,2,FALSE),"")</f>
        <v/>
      </c>
      <c r="D9" s="70" t="str">
        <f>IFERROR(VLOOKUP('Klasificētās vielas'!$B9,Klasific_vielas,3,FALSE),"")</f>
        <v/>
      </c>
      <c r="E9" s="54"/>
      <c r="F9" s="55"/>
      <c r="G9" s="55"/>
      <c r="H9" s="54"/>
      <c r="I9" s="56"/>
      <c r="J9" s="55"/>
      <c r="K9" s="54"/>
      <c r="L9" s="56"/>
      <c r="M9" s="55"/>
      <c r="N9" s="55"/>
      <c r="O9" s="56"/>
      <c r="P9" s="55"/>
      <c r="Q9" s="55"/>
      <c r="R9" s="56"/>
      <c r="S9" s="55"/>
      <c r="T9" s="56"/>
      <c r="V9" s="37" t="str">
        <f>IF(ISBLANK('Klasificētās vielas'!$B9),"",IF(Iesniedzējs!$G$9&lt;&gt;"",Iesniedzējs!$G$9,IF(Iesniedzējs!$G$23&lt;&gt;"",Iesniedzējs!$G$23,IF(Iesniedzējs!$G$36&lt;&gt;"",Iesniedzējs!$G$36,"Nav norādīts"))))</f>
        <v/>
      </c>
      <c r="W9" s="37" t="str">
        <f>IFERROR(IF(ISBLANK('Klasificētās vielas'!$B9),"",Iesniedzējs!$D$3&amp;" "&amp;Iesniedzējs!$F$3),"")</f>
        <v/>
      </c>
    </row>
    <row r="10" spans="1:23" x14ac:dyDescent="0.35">
      <c r="A10" s="37" t="str">
        <f>IF(ISBLANK('Klasificētās vielas'!$B10),"",COUNTA($B$4:'Klasificētās vielas'!$B10))</f>
        <v/>
      </c>
      <c r="B10" s="38"/>
      <c r="C10" s="70" t="str">
        <f>IFERROR(VLOOKUP('Klasificētās vielas'!$B10,Klasific_vielas,2,FALSE),"")</f>
        <v/>
      </c>
      <c r="D10" s="70" t="str">
        <f>IFERROR(VLOOKUP('Klasificētās vielas'!$B10,Klasific_vielas,3,FALSE),"")</f>
        <v/>
      </c>
      <c r="E10" s="54"/>
      <c r="F10" s="55"/>
      <c r="G10" s="55"/>
      <c r="H10" s="54"/>
      <c r="I10" s="56"/>
      <c r="J10" s="55"/>
      <c r="K10" s="54"/>
      <c r="L10" s="56"/>
      <c r="M10" s="55"/>
      <c r="N10" s="55"/>
      <c r="O10" s="56"/>
      <c r="P10" s="55"/>
      <c r="Q10" s="55"/>
      <c r="R10" s="56"/>
      <c r="S10" s="55"/>
      <c r="T10" s="56"/>
      <c r="V10" s="37" t="str">
        <f>IF(ISBLANK('Klasificētās vielas'!$B10),"",IF(Iesniedzējs!$G$9&lt;&gt;"",Iesniedzējs!$G$9,IF(Iesniedzējs!$G$23&lt;&gt;"",Iesniedzējs!$G$23,IF(Iesniedzējs!$G$36&lt;&gt;"",Iesniedzējs!$G$36,"Nav norādīts"))))</f>
        <v/>
      </c>
      <c r="W10" s="37" t="str">
        <f>IFERROR(IF(ISBLANK('Klasificētās vielas'!$B10),"",Iesniedzējs!$D$3&amp;" "&amp;Iesniedzējs!$F$3),"")</f>
        <v/>
      </c>
    </row>
    <row r="11" spans="1:23" x14ac:dyDescent="0.35">
      <c r="A11" s="37" t="str">
        <f>IF(ISBLANK('Klasificētās vielas'!$B11),"",COUNTA($B$4:'Klasificētās vielas'!$B11))</f>
        <v/>
      </c>
      <c r="B11" s="38"/>
      <c r="C11" s="70" t="str">
        <f>IFERROR(VLOOKUP('Klasificētās vielas'!$B11,Klasific_vielas,2,FALSE),"")</f>
        <v/>
      </c>
      <c r="D11" s="70" t="str">
        <f>IFERROR(VLOOKUP('Klasificētās vielas'!$B11,Klasific_vielas,3,FALSE),"")</f>
        <v/>
      </c>
      <c r="E11" s="54"/>
      <c r="F11" s="55"/>
      <c r="G11" s="55"/>
      <c r="H11" s="54"/>
      <c r="I11" s="56"/>
      <c r="J11" s="55"/>
      <c r="K11" s="54"/>
      <c r="L11" s="56"/>
      <c r="M11" s="55"/>
      <c r="N11" s="55"/>
      <c r="O11" s="56"/>
      <c r="P11" s="55"/>
      <c r="Q11" s="55"/>
      <c r="R11" s="56"/>
      <c r="S11" s="55"/>
      <c r="T11" s="56"/>
      <c r="V11" s="37" t="str">
        <f>IF(ISBLANK('Klasificētās vielas'!$B11),"",IF(Iesniedzējs!$G$9&lt;&gt;"",Iesniedzējs!$G$9,IF(Iesniedzējs!$G$23&lt;&gt;"",Iesniedzējs!$G$23,IF(Iesniedzējs!$G$36&lt;&gt;"",Iesniedzējs!$G$36,"Nav norādīts"))))</f>
        <v/>
      </c>
      <c r="W11" s="37" t="str">
        <f>IFERROR(IF(ISBLANK('Klasificētās vielas'!$B11),"",Iesniedzējs!$D$3&amp;" "&amp;Iesniedzējs!$F$3),"")</f>
        <v/>
      </c>
    </row>
    <row r="12" spans="1:23" x14ac:dyDescent="0.35">
      <c r="A12" s="37" t="str">
        <f>IF(ISBLANK('Klasificētās vielas'!$B12),"",COUNTA($B$4:'Klasificētās vielas'!$B12))</f>
        <v/>
      </c>
      <c r="B12" s="38"/>
      <c r="C12" s="70" t="str">
        <f>IFERROR(VLOOKUP('Klasificētās vielas'!$B12,Klasific_vielas,2,FALSE),"")</f>
        <v/>
      </c>
      <c r="D12" s="70" t="str">
        <f>IFERROR(VLOOKUP('Klasificētās vielas'!$B12,Klasific_vielas,3,FALSE),"")</f>
        <v/>
      </c>
      <c r="E12" s="54"/>
      <c r="F12" s="55"/>
      <c r="G12" s="55"/>
      <c r="H12" s="54"/>
      <c r="I12" s="56"/>
      <c r="J12" s="55"/>
      <c r="K12" s="54"/>
      <c r="L12" s="56"/>
      <c r="M12" s="55"/>
      <c r="N12" s="55"/>
      <c r="O12" s="56"/>
      <c r="P12" s="55"/>
      <c r="Q12" s="55"/>
      <c r="R12" s="56"/>
      <c r="S12" s="55"/>
      <c r="T12" s="56"/>
      <c r="V12" s="37" t="str">
        <f>IF(ISBLANK('Klasificētās vielas'!$B12),"",IF(Iesniedzējs!$G$9&lt;&gt;"",Iesniedzējs!$G$9,IF(Iesniedzējs!$G$23&lt;&gt;"",Iesniedzējs!$G$23,IF(Iesniedzējs!$G$36&lt;&gt;"",Iesniedzējs!$G$36,"Nav norādīts"))))</f>
        <v/>
      </c>
      <c r="W12" s="37" t="str">
        <f>IFERROR(IF(ISBLANK('Klasificētās vielas'!$B12),"",Iesniedzējs!$D$3&amp;" "&amp;Iesniedzējs!$F$3),"")</f>
        <v/>
      </c>
    </row>
    <row r="13" spans="1:23" x14ac:dyDescent="0.35">
      <c r="A13" s="37" t="str">
        <f>IF(ISBLANK('Klasificētās vielas'!$B13),"",COUNTA($B$4:'Klasificētās vielas'!$B13))</f>
        <v/>
      </c>
      <c r="B13" s="38"/>
      <c r="C13" s="70" t="str">
        <f>IFERROR(VLOOKUP('Klasificētās vielas'!$B13,Klasific_vielas,2,FALSE),"")</f>
        <v/>
      </c>
      <c r="D13" s="70" t="str">
        <f>IFERROR(VLOOKUP('Klasificētās vielas'!$B13,Klasific_vielas,3,FALSE),"")</f>
        <v/>
      </c>
      <c r="E13" s="54"/>
      <c r="F13" s="55"/>
      <c r="G13" s="55"/>
      <c r="H13" s="54"/>
      <c r="I13" s="56"/>
      <c r="J13" s="55"/>
      <c r="K13" s="54"/>
      <c r="L13" s="56"/>
      <c r="M13" s="55"/>
      <c r="N13" s="55"/>
      <c r="O13" s="56"/>
      <c r="P13" s="55"/>
      <c r="Q13" s="55"/>
      <c r="R13" s="56"/>
      <c r="S13" s="55"/>
      <c r="T13" s="56"/>
      <c r="V13" s="37" t="str">
        <f>IF(ISBLANK('Klasificētās vielas'!$B13),"",IF(Iesniedzējs!$G$9&lt;&gt;"",Iesniedzējs!$G$9,IF(Iesniedzējs!$G$23&lt;&gt;"",Iesniedzējs!$G$23,IF(Iesniedzējs!$G$36&lt;&gt;"",Iesniedzējs!$G$36,"Nav norādīts"))))</f>
        <v/>
      </c>
      <c r="W13" s="37" t="str">
        <f>IFERROR(IF(ISBLANK('Klasificētās vielas'!$B13),"",Iesniedzējs!$D$3&amp;" "&amp;Iesniedzējs!$F$3),"")</f>
        <v/>
      </c>
    </row>
    <row r="14" spans="1:23" x14ac:dyDescent="0.35">
      <c r="A14" s="37" t="str">
        <f>IF(ISBLANK('Klasificētās vielas'!$B14),"",COUNTA($B$4:'Klasificētās vielas'!$B14))</f>
        <v/>
      </c>
      <c r="B14" s="38"/>
      <c r="C14" s="70" t="str">
        <f>IFERROR(VLOOKUP('Klasificētās vielas'!$B14,Klasific_vielas,2,FALSE),"")</f>
        <v/>
      </c>
      <c r="D14" s="70" t="str">
        <f>IFERROR(VLOOKUP('Klasificētās vielas'!$B14,Klasific_vielas,3,FALSE),"")</f>
        <v/>
      </c>
      <c r="E14" s="54"/>
      <c r="F14" s="55"/>
      <c r="G14" s="55"/>
      <c r="H14" s="54"/>
      <c r="I14" s="56"/>
      <c r="J14" s="55"/>
      <c r="K14" s="54"/>
      <c r="L14" s="56"/>
      <c r="M14" s="55"/>
      <c r="N14" s="55"/>
      <c r="O14" s="56"/>
      <c r="P14" s="55"/>
      <c r="Q14" s="55"/>
      <c r="R14" s="56"/>
      <c r="S14" s="55"/>
      <c r="T14" s="56"/>
      <c r="V14" s="37" t="str">
        <f>IF(ISBLANK('Klasificētās vielas'!$B14),"",IF(Iesniedzējs!$G$9&lt;&gt;"",Iesniedzējs!$G$9,IF(Iesniedzējs!$G$23&lt;&gt;"",Iesniedzējs!$G$23,IF(Iesniedzējs!$G$36&lt;&gt;"",Iesniedzējs!$G$36,"Nav norādīts"))))</f>
        <v/>
      </c>
      <c r="W14" s="37" t="str">
        <f>IFERROR(IF(ISBLANK('Klasificētās vielas'!$B14),"",Iesniedzējs!$D$3&amp;" "&amp;Iesniedzējs!$F$3),"")</f>
        <v/>
      </c>
    </row>
    <row r="15" spans="1:23" x14ac:dyDescent="0.35">
      <c r="A15" s="37" t="str">
        <f>IF(ISBLANK('Klasificētās vielas'!$B15),"",COUNTA($B$4:'Klasificētās vielas'!$B15))</f>
        <v/>
      </c>
      <c r="B15" s="38"/>
      <c r="C15" s="70" t="str">
        <f>IFERROR(VLOOKUP('Klasificētās vielas'!$B15,Klasific_vielas,2,FALSE),"")</f>
        <v/>
      </c>
      <c r="D15" s="70" t="str">
        <f>IFERROR(VLOOKUP('Klasificētās vielas'!$B15,Klasific_vielas,3,FALSE),"")</f>
        <v/>
      </c>
      <c r="E15" s="54"/>
      <c r="F15" s="55"/>
      <c r="G15" s="55"/>
      <c r="H15" s="54"/>
      <c r="I15" s="56"/>
      <c r="J15" s="55"/>
      <c r="K15" s="54"/>
      <c r="L15" s="56"/>
      <c r="M15" s="55"/>
      <c r="N15" s="55"/>
      <c r="O15" s="56"/>
      <c r="P15" s="55"/>
      <c r="Q15" s="55"/>
      <c r="R15" s="56"/>
      <c r="S15" s="55"/>
      <c r="T15" s="56"/>
      <c r="V15" s="37" t="str">
        <f>IF(ISBLANK('Klasificētās vielas'!$B15),"",IF(Iesniedzējs!$G$9&lt;&gt;"",Iesniedzējs!$G$9,IF(Iesniedzējs!$G$23&lt;&gt;"",Iesniedzējs!$G$23,IF(Iesniedzējs!$G$36&lt;&gt;"",Iesniedzējs!$G$36,"Nav norādīts"))))</f>
        <v/>
      </c>
      <c r="W15" s="37" t="str">
        <f>IFERROR(IF(ISBLANK('Klasificētās vielas'!$B15),"",Iesniedzējs!$D$3&amp;" "&amp;Iesniedzējs!$F$3),"")</f>
        <v/>
      </c>
    </row>
    <row r="16" spans="1:23" x14ac:dyDescent="0.35">
      <c r="A16" s="37" t="str">
        <f>IF(ISBLANK('Klasificētās vielas'!$B16),"",COUNTA($B$4:'Klasificētās vielas'!$B16))</f>
        <v/>
      </c>
      <c r="B16" s="38"/>
      <c r="C16" s="70" t="str">
        <f>IFERROR(VLOOKUP('Klasificētās vielas'!$B16,Klasific_vielas,2,FALSE),"")</f>
        <v/>
      </c>
      <c r="D16" s="70" t="str">
        <f>IFERROR(VLOOKUP('Klasificētās vielas'!$B16,Klasific_vielas,3,FALSE),"")</f>
        <v/>
      </c>
      <c r="E16" s="54"/>
      <c r="F16" s="55"/>
      <c r="G16" s="55"/>
      <c r="H16" s="54"/>
      <c r="I16" s="56"/>
      <c r="J16" s="55"/>
      <c r="K16" s="54"/>
      <c r="L16" s="56"/>
      <c r="M16" s="55"/>
      <c r="N16" s="55"/>
      <c r="O16" s="56"/>
      <c r="P16" s="55"/>
      <c r="Q16" s="55"/>
      <c r="R16" s="56"/>
      <c r="S16" s="55"/>
      <c r="T16" s="56"/>
      <c r="V16" s="37" t="str">
        <f>IF(ISBLANK('Klasificētās vielas'!$B16),"",IF(Iesniedzējs!$G$9&lt;&gt;"",Iesniedzējs!$G$9,IF(Iesniedzējs!$G$23&lt;&gt;"",Iesniedzējs!$G$23,IF(Iesniedzējs!$G$36&lt;&gt;"",Iesniedzējs!$G$36,"Nav norādīts"))))</f>
        <v/>
      </c>
      <c r="W16" s="37" t="str">
        <f>IFERROR(IF(ISBLANK('Klasificētās vielas'!$B16),"",Iesniedzējs!$D$3&amp;" "&amp;Iesniedzējs!$F$3),"")</f>
        <v/>
      </c>
    </row>
    <row r="17" spans="1:23" x14ac:dyDescent="0.35">
      <c r="A17" s="37" t="str">
        <f>IF(ISBLANK('Klasificētās vielas'!$B17),"",COUNTA($B$4:'Klasificētās vielas'!$B17))</f>
        <v/>
      </c>
      <c r="B17" s="38"/>
      <c r="C17" s="70" t="str">
        <f>IFERROR(VLOOKUP('Klasificētās vielas'!$B17,Klasific_vielas,2,FALSE),"")</f>
        <v/>
      </c>
      <c r="D17" s="70" t="str">
        <f>IFERROR(VLOOKUP('Klasificētās vielas'!$B17,Klasific_vielas,3,FALSE),"")</f>
        <v/>
      </c>
      <c r="E17" s="54"/>
      <c r="F17" s="55"/>
      <c r="G17" s="55"/>
      <c r="H17" s="54"/>
      <c r="I17" s="56"/>
      <c r="J17" s="55"/>
      <c r="K17" s="54"/>
      <c r="L17" s="56"/>
      <c r="M17" s="55"/>
      <c r="N17" s="55"/>
      <c r="O17" s="56"/>
      <c r="P17" s="55"/>
      <c r="Q17" s="55"/>
      <c r="R17" s="56"/>
      <c r="S17" s="55"/>
      <c r="T17" s="56"/>
      <c r="V17" s="37" t="str">
        <f>IF(ISBLANK('Klasificētās vielas'!$B17),"",IF(Iesniedzējs!$G$9&lt;&gt;"",Iesniedzējs!$G$9,IF(Iesniedzējs!$G$23&lt;&gt;"",Iesniedzējs!$G$23,IF(Iesniedzējs!$G$36&lt;&gt;"",Iesniedzējs!$G$36,"Nav norādīts"))))</f>
        <v/>
      </c>
      <c r="W17" s="37" t="str">
        <f>IFERROR(IF(ISBLANK('Klasificētās vielas'!$B17),"",Iesniedzējs!$D$3&amp;" "&amp;Iesniedzējs!$F$3),"")</f>
        <v/>
      </c>
    </row>
    <row r="18" spans="1:23" x14ac:dyDescent="0.35">
      <c r="A18" s="37" t="str">
        <f>IF(ISBLANK('Klasificētās vielas'!$B18),"",COUNTA($B$4:'Klasificētās vielas'!$B18))</f>
        <v/>
      </c>
      <c r="B18" s="38"/>
      <c r="C18" s="70" t="str">
        <f>IFERROR(VLOOKUP('Klasificētās vielas'!$B18,Klasific_vielas,2,FALSE),"")</f>
        <v/>
      </c>
      <c r="D18" s="70" t="str">
        <f>IFERROR(VLOOKUP('Klasificētās vielas'!$B18,Klasific_vielas,3,FALSE),"")</f>
        <v/>
      </c>
      <c r="E18" s="54"/>
      <c r="F18" s="55"/>
      <c r="G18" s="55"/>
      <c r="H18" s="54"/>
      <c r="I18" s="56"/>
      <c r="J18" s="55"/>
      <c r="K18" s="54"/>
      <c r="L18" s="56"/>
      <c r="M18" s="55"/>
      <c r="N18" s="55"/>
      <c r="O18" s="56"/>
      <c r="P18" s="55"/>
      <c r="Q18" s="55"/>
      <c r="R18" s="56"/>
      <c r="S18" s="55"/>
      <c r="T18" s="56"/>
      <c r="V18" s="37" t="str">
        <f>IF(ISBLANK('Klasificētās vielas'!$B18),"",IF(Iesniedzējs!$G$9&lt;&gt;"",Iesniedzējs!$G$9,IF(Iesniedzējs!$G$23&lt;&gt;"",Iesniedzējs!$G$23,IF(Iesniedzējs!$G$36&lt;&gt;"",Iesniedzējs!$G$36,"Nav norādīts"))))</f>
        <v/>
      </c>
      <c r="W18" s="37" t="str">
        <f>IFERROR(IF(ISBLANK('Klasificētās vielas'!$B18),"",Iesniedzējs!$D$3&amp;" "&amp;Iesniedzējs!$F$3),"")</f>
        <v/>
      </c>
    </row>
    <row r="19" spans="1:23" x14ac:dyDescent="0.35">
      <c r="A19" s="37" t="str">
        <f>IF(ISBLANK('Klasificētās vielas'!$B19),"",COUNTA($B$4:'Klasificētās vielas'!$B19))</f>
        <v/>
      </c>
      <c r="B19" s="38"/>
      <c r="C19" s="70" t="str">
        <f>IFERROR(VLOOKUP('Klasificētās vielas'!$B19,Klasific_vielas,2,FALSE),"")</f>
        <v/>
      </c>
      <c r="D19" s="70" t="str">
        <f>IFERROR(VLOOKUP('Klasificētās vielas'!$B19,Klasific_vielas,3,FALSE),"")</f>
        <v/>
      </c>
      <c r="E19" s="54"/>
      <c r="F19" s="55"/>
      <c r="G19" s="55"/>
      <c r="H19" s="54"/>
      <c r="I19" s="56"/>
      <c r="J19" s="55"/>
      <c r="K19" s="54"/>
      <c r="L19" s="56"/>
      <c r="M19" s="55"/>
      <c r="N19" s="55"/>
      <c r="O19" s="56"/>
      <c r="P19" s="55"/>
      <c r="Q19" s="55"/>
      <c r="R19" s="56"/>
      <c r="S19" s="55"/>
      <c r="T19" s="56"/>
      <c r="V19" s="37" t="str">
        <f>IF(ISBLANK('Klasificētās vielas'!$B19),"",IF(Iesniedzējs!$G$9&lt;&gt;"",Iesniedzējs!$G$9,IF(Iesniedzējs!$G$23&lt;&gt;"",Iesniedzējs!$G$23,IF(Iesniedzējs!$G$36&lt;&gt;"",Iesniedzējs!$G$36,"Nav norādīts"))))</f>
        <v/>
      </c>
      <c r="W19" s="37" t="str">
        <f>IFERROR(IF(ISBLANK('Klasificētās vielas'!$B19),"",Iesniedzējs!$D$3&amp;" "&amp;Iesniedzējs!$F$3),"")</f>
        <v/>
      </c>
    </row>
    <row r="20" spans="1:23" x14ac:dyDescent="0.35">
      <c r="A20" s="37" t="str">
        <f>IF(ISBLANK('Klasificētās vielas'!$B20),"",COUNTA($B$4:'Klasificētās vielas'!$B20))</f>
        <v/>
      </c>
      <c r="B20" s="38"/>
      <c r="C20" s="70" t="str">
        <f>IFERROR(VLOOKUP('Klasificētās vielas'!$B20,Klasific_vielas,2,FALSE),"")</f>
        <v/>
      </c>
      <c r="D20" s="70" t="str">
        <f>IFERROR(VLOOKUP('Klasificētās vielas'!$B20,Klasific_vielas,3,FALSE),"")</f>
        <v/>
      </c>
      <c r="E20" s="54"/>
      <c r="F20" s="55"/>
      <c r="G20" s="55"/>
      <c r="H20" s="54"/>
      <c r="I20" s="56"/>
      <c r="J20" s="55"/>
      <c r="K20" s="54"/>
      <c r="L20" s="56"/>
      <c r="M20" s="55"/>
      <c r="N20" s="55"/>
      <c r="O20" s="56"/>
      <c r="P20" s="55"/>
      <c r="Q20" s="55"/>
      <c r="R20" s="56"/>
      <c r="S20" s="55"/>
      <c r="T20" s="56"/>
      <c r="V20" s="37" t="str">
        <f>IF(ISBLANK('Klasificētās vielas'!$B20),"",IF(Iesniedzējs!$G$9&lt;&gt;"",Iesniedzējs!$G$9,IF(Iesniedzējs!$G$23&lt;&gt;"",Iesniedzējs!$G$23,IF(Iesniedzējs!$G$36&lt;&gt;"",Iesniedzējs!$G$36,"Nav norādīts"))))</f>
        <v/>
      </c>
      <c r="W20" s="37" t="str">
        <f>IFERROR(IF(ISBLANK('Klasificētās vielas'!$B20),"",Iesniedzējs!$D$3&amp;" "&amp;Iesniedzējs!$F$3),"")</f>
        <v/>
      </c>
    </row>
    <row r="21" spans="1:23" x14ac:dyDescent="0.35">
      <c r="A21" s="37" t="str">
        <f>IF(ISBLANK('Klasificētās vielas'!$B21),"",COUNTA($B$4:'Klasificētās vielas'!$B21))</f>
        <v/>
      </c>
      <c r="B21" s="38"/>
      <c r="C21" s="70" t="str">
        <f>IFERROR(VLOOKUP('Klasificētās vielas'!$B21,Klasific_vielas,2,FALSE),"")</f>
        <v/>
      </c>
      <c r="D21" s="70" t="str">
        <f>IFERROR(VLOOKUP('Klasificētās vielas'!$B21,Klasific_vielas,3,FALSE),"")</f>
        <v/>
      </c>
      <c r="E21" s="54"/>
      <c r="F21" s="55"/>
      <c r="G21" s="55"/>
      <c r="H21" s="54"/>
      <c r="I21" s="56"/>
      <c r="J21" s="55"/>
      <c r="K21" s="54"/>
      <c r="L21" s="56"/>
      <c r="M21" s="55"/>
      <c r="N21" s="55"/>
      <c r="O21" s="56"/>
      <c r="P21" s="55"/>
      <c r="Q21" s="55"/>
      <c r="R21" s="56"/>
      <c r="S21" s="55"/>
      <c r="T21" s="56"/>
      <c r="V21" s="37" t="str">
        <f>IF(ISBLANK('Klasificētās vielas'!$B21),"",IF(Iesniedzējs!$G$9&lt;&gt;"",Iesniedzējs!$G$9,IF(Iesniedzējs!$G$23&lt;&gt;"",Iesniedzējs!$G$23,IF(Iesniedzējs!$G$36&lt;&gt;"",Iesniedzējs!$G$36,"Nav norādīts"))))</f>
        <v/>
      </c>
      <c r="W21" s="37" t="str">
        <f>IFERROR(IF(ISBLANK('Klasificētās vielas'!$B21),"",Iesniedzējs!$D$3&amp;" "&amp;Iesniedzējs!$F$3),"")</f>
        <v/>
      </c>
    </row>
    <row r="22" spans="1:23" x14ac:dyDescent="0.35">
      <c r="A22" s="37" t="str">
        <f>IF(ISBLANK('Klasificētās vielas'!$B22),"",COUNTA($B$4:'Klasificētās vielas'!$B22))</f>
        <v/>
      </c>
      <c r="B22" s="38"/>
      <c r="C22" s="70" t="str">
        <f>IFERROR(VLOOKUP('Klasificētās vielas'!$B22,Klasific_vielas,2,FALSE),"")</f>
        <v/>
      </c>
      <c r="D22" s="70" t="str">
        <f>IFERROR(VLOOKUP('Klasificētās vielas'!$B22,Klasific_vielas,3,FALSE),"")</f>
        <v/>
      </c>
      <c r="E22" s="54"/>
      <c r="F22" s="55"/>
      <c r="G22" s="55"/>
      <c r="H22" s="54"/>
      <c r="I22" s="56"/>
      <c r="J22" s="55"/>
      <c r="K22" s="54"/>
      <c r="L22" s="56"/>
      <c r="M22" s="55"/>
      <c r="N22" s="55"/>
      <c r="O22" s="56"/>
      <c r="P22" s="55"/>
      <c r="Q22" s="55"/>
      <c r="R22" s="56"/>
      <c r="S22" s="55"/>
      <c r="T22" s="56"/>
      <c r="V22" s="37" t="str">
        <f>IF(ISBLANK('Klasificētās vielas'!$B22),"",IF(Iesniedzējs!$G$9&lt;&gt;"",Iesniedzējs!$G$9,IF(Iesniedzējs!$G$23&lt;&gt;"",Iesniedzējs!$G$23,IF(Iesniedzējs!$G$36&lt;&gt;"",Iesniedzējs!$G$36,"Nav norādīts"))))</f>
        <v/>
      </c>
      <c r="W22" s="37" t="str">
        <f>IFERROR(IF(ISBLANK('Klasificētās vielas'!$B22),"",Iesniedzējs!$D$3&amp;" "&amp;Iesniedzējs!$F$3),"")</f>
        <v/>
      </c>
    </row>
    <row r="23" spans="1:23" x14ac:dyDescent="0.35">
      <c r="A23" s="37" t="str">
        <f>IF(ISBLANK('Klasificētās vielas'!$B23),"",COUNTA($B$4:'Klasificētās vielas'!$B23))</f>
        <v/>
      </c>
      <c r="B23" s="38"/>
      <c r="C23" s="70" t="str">
        <f>IFERROR(VLOOKUP('Klasificētās vielas'!$B23,Klasific_vielas,2,FALSE),"")</f>
        <v/>
      </c>
      <c r="D23" s="70" t="str">
        <f>IFERROR(VLOOKUP('Klasificētās vielas'!$B23,Klasific_vielas,3,FALSE),"")</f>
        <v/>
      </c>
      <c r="E23" s="54"/>
      <c r="F23" s="55"/>
      <c r="G23" s="55"/>
      <c r="H23" s="54"/>
      <c r="I23" s="56"/>
      <c r="J23" s="55"/>
      <c r="K23" s="54"/>
      <c r="L23" s="56"/>
      <c r="M23" s="55"/>
      <c r="N23" s="55"/>
      <c r="O23" s="56"/>
      <c r="P23" s="55"/>
      <c r="Q23" s="55"/>
      <c r="R23" s="56"/>
      <c r="S23" s="55"/>
      <c r="T23" s="56"/>
      <c r="V23" s="37" t="str">
        <f>IF(ISBLANK('Klasificētās vielas'!$B23),"",IF(Iesniedzējs!$G$9&lt;&gt;"",Iesniedzējs!$G$9,IF(Iesniedzējs!$G$23&lt;&gt;"",Iesniedzējs!$G$23,IF(Iesniedzējs!$G$36&lt;&gt;"",Iesniedzējs!$G$36,"Nav norādīts"))))</f>
        <v/>
      </c>
      <c r="W23" s="37" t="str">
        <f>IFERROR(IF(ISBLANK('Klasificētās vielas'!$B23),"",Iesniedzējs!$D$3&amp;" "&amp;Iesniedzējs!$F$3),"")</f>
        <v/>
      </c>
    </row>
    <row r="24" spans="1:23" x14ac:dyDescent="0.35">
      <c r="A24" s="37" t="str">
        <f>IF(ISBLANK('Klasificētās vielas'!$B24),"",COUNTA($B$4:'Klasificētās vielas'!$B24))</f>
        <v/>
      </c>
      <c r="B24" s="38"/>
      <c r="C24" s="70" t="str">
        <f>IFERROR(VLOOKUP('Klasificētās vielas'!$B24,Klasific_vielas,2,FALSE),"")</f>
        <v/>
      </c>
      <c r="D24" s="70" t="str">
        <f>IFERROR(VLOOKUP('Klasificētās vielas'!$B24,Klasific_vielas,3,FALSE),"")</f>
        <v/>
      </c>
      <c r="E24" s="54"/>
      <c r="F24" s="55"/>
      <c r="G24" s="55"/>
      <c r="H24" s="54"/>
      <c r="I24" s="56"/>
      <c r="J24" s="55"/>
      <c r="K24" s="54"/>
      <c r="L24" s="56"/>
      <c r="M24" s="55"/>
      <c r="N24" s="55"/>
      <c r="O24" s="56"/>
      <c r="P24" s="55"/>
      <c r="Q24" s="55"/>
      <c r="R24" s="56"/>
      <c r="S24" s="55"/>
      <c r="T24" s="56"/>
      <c r="V24" s="37" t="str">
        <f>IF(ISBLANK('Klasificētās vielas'!$B24),"",IF(Iesniedzējs!$G$9&lt;&gt;"",Iesniedzējs!$G$9,IF(Iesniedzējs!$G$23&lt;&gt;"",Iesniedzējs!$G$23,IF(Iesniedzējs!$G$36&lt;&gt;"",Iesniedzējs!$G$36,"Nav norādīts"))))</f>
        <v/>
      </c>
      <c r="W24" s="37" t="str">
        <f>IFERROR(IF(ISBLANK('Klasificētās vielas'!$B24),"",Iesniedzējs!$D$3&amp;" "&amp;Iesniedzējs!$F$3),"")</f>
        <v/>
      </c>
    </row>
    <row r="25" spans="1:23" x14ac:dyDescent="0.35">
      <c r="A25" s="37" t="str">
        <f>IF(ISBLANK('Klasificētās vielas'!$B25),"",COUNTA($B$4:'Klasificētās vielas'!$B25))</f>
        <v/>
      </c>
      <c r="B25" s="38"/>
      <c r="C25" s="70" t="str">
        <f>IFERROR(VLOOKUP('Klasificētās vielas'!$B25,Klasific_vielas,2,FALSE),"")</f>
        <v/>
      </c>
      <c r="D25" s="70" t="str">
        <f>IFERROR(VLOOKUP('Klasificētās vielas'!$B25,Klasific_vielas,3,FALSE),"")</f>
        <v/>
      </c>
      <c r="E25" s="54"/>
      <c r="F25" s="55"/>
      <c r="G25" s="55"/>
      <c r="H25" s="54"/>
      <c r="I25" s="56"/>
      <c r="J25" s="55"/>
      <c r="K25" s="54"/>
      <c r="L25" s="56"/>
      <c r="M25" s="55"/>
      <c r="N25" s="55"/>
      <c r="O25" s="56"/>
      <c r="P25" s="55"/>
      <c r="Q25" s="55"/>
      <c r="R25" s="56"/>
      <c r="S25" s="55"/>
      <c r="T25" s="56"/>
      <c r="V25" s="37" t="str">
        <f>IF(ISBLANK('Klasificētās vielas'!$B25),"",IF(Iesniedzējs!$G$9&lt;&gt;"",Iesniedzējs!$G$9,IF(Iesniedzējs!$G$23&lt;&gt;"",Iesniedzējs!$G$23,IF(Iesniedzējs!$G$36&lt;&gt;"",Iesniedzējs!$G$36,"Nav norādīts"))))</f>
        <v/>
      </c>
      <c r="W25" s="37" t="str">
        <f>IFERROR(IF(ISBLANK('Klasificētās vielas'!$B25),"",Iesniedzējs!$D$3&amp;" "&amp;Iesniedzējs!$F$3),"")</f>
        <v/>
      </c>
    </row>
    <row r="26" spans="1:23" x14ac:dyDescent="0.35">
      <c r="A26" s="37" t="str">
        <f>IF(ISBLANK('Klasificētās vielas'!$B26),"",COUNTA($B$4:'Klasificētās vielas'!$B26))</f>
        <v/>
      </c>
      <c r="B26" s="38"/>
      <c r="C26" s="70" t="str">
        <f>IFERROR(VLOOKUP('Klasificētās vielas'!$B26,Klasific_vielas,2,FALSE),"")</f>
        <v/>
      </c>
      <c r="D26" s="70" t="str">
        <f>IFERROR(VLOOKUP('Klasificētās vielas'!$B26,Klasific_vielas,3,FALSE),"")</f>
        <v/>
      </c>
      <c r="E26" s="54"/>
      <c r="F26" s="55"/>
      <c r="G26" s="55"/>
      <c r="H26" s="54"/>
      <c r="I26" s="56"/>
      <c r="J26" s="55"/>
      <c r="K26" s="54"/>
      <c r="L26" s="56"/>
      <c r="M26" s="55"/>
      <c r="N26" s="55"/>
      <c r="O26" s="56"/>
      <c r="P26" s="55"/>
      <c r="Q26" s="55"/>
      <c r="R26" s="56"/>
      <c r="S26" s="55"/>
      <c r="T26" s="56"/>
      <c r="V26" s="37" t="str">
        <f>IF(ISBLANK('Klasificētās vielas'!$B26),"",IF(Iesniedzējs!$G$9&lt;&gt;"",Iesniedzējs!$G$9,IF(Iesniedzējs!$G$23&lt;&gt;"",Iesniedzējs!$G$23,IF(Iesniedzējs!$G$36&lt;&gt;"",Iesniedzējs!$G$36,"Nav norādīts"))))</f>
        <v/>
      </c>
      <c r="W26" s="37" t="str">
        <f>IFERROR(IF(ISBLANK('Klasificētās vielas'!$B26),"",Iesniedzējs!$D$3&amp;" "&amp;Iesniedzējs!$F$3),"")</f>
        <v/>
      </c>
    </row>
    <row r="27" spans="1:23" x14ac:dyDescent="0.35">
      <c r="A27" s="37" t="str">
        <f>IF(ISBLANK('Klasificētās vielas'!$B27),"",COUNTA($B$4:'Klasificētās vielas'!$B27))</f>
        <v/>
      </c>
      <c r="B27" s="38"/>
      <c r="C27" s="70" t="str">
        <f>IFERROR(VLOOKUP('Klasificētās vielas'!$B27,Klasific_vielas,2,FALSE),"")</f>
        <v/>
      </c>
      <c r="D27" s="70" t="str">
        <f>IFERROR(VLOOKUP('Klasificētās vielas'!$B27,Klasific_vielas,3,FALSE),"")</f>
        <v/>
      </c>
      <c r="E27" s="54"/>
      <c r="F27" s="55"/>
      <c r="G27" s="55"/>
      <c r="H27" s="54"/>
      <c r="I27" s="56"/>
      <c r="J27" s="55"/>
      <c r="K27" s="54"/>
      <c r="L27" s="56"/>
      <c r="M27" s="55"/>
      <c r="N27" s="55"/>
      <c r="O27" s="56"/>
      <c r="P27" s="55"/>
      <c r="Q27" s="55"/>
      <c r="R27" s="56"/>
      <c r="S27" s="55"/>
      <c r="T27" s="56"/>
      <c r="V27" s="37" t="str">
        <f>IF(ISBLANK('Klasificētās vielas'!$B27),"",IF(Iesniedzējs!$G$9&lt;&gt;"",Iesniedzējs!$G$9,IF(Iesniedzējs!$G$23&lt;&gt;"",Iesniedzējs!$G$23,IF(Iesniedzējs!$G$36&lt;&gt;"",Iesniedzējs!$G$36,"Nav norādīts"))))</f>
        <v/>
      </c>
      <c r="W27" s="37" t="str">
        <f>IFERROR(IF(ISBLANK('Klasificētās vielas'!$B27),"",Iesniedzējs!$D$3&amp;" "&amp;Iesniedzējs!$F$3),"")</f>
        <v/>
      </c>
    </row>
    <row r="28" spans="1:23" x14ac:dyDescent="0.35">
      <c r="A28" s="37" t="str">
        <f>IF(ISBLANK('Klasificētās vielas'!$B28),"",COUNTA($B$4:'Klasificētās vielas'!$B28))</f>
        <v/>
      </c>
      <c r="B28" s="38"/>
      <c r="C28" s="70" t="str">
        <f>IFERROR(VLOOKUP('Klasificētās vielas'!$B28,Klasific_vielas,2,FALSE),"")</f>
        <v/>
      </c>
      <c r="D28" s="70" t="str">
        <f>IFERROR(VLOOKUP('Klasificētās vielas'!$B28,Klasific_vielas,3,FALSE),"")</f>
        <v/>
      </c>
      <c r="E28" s="54"/>
      <c r="F28" s="55"/>
      <c r="G28" s="55"/>
      <c r="H28" s="54"/>
      <c r="I28" s="56"/>
      <c r="J28" s="55"/>
      <c r="K28" s="54"/>
      <c r="L28" s="56"/>
      <c r="M28" s="55"/>
      <c r="N28" s="55"/>
      <c r="O28" s="56"/>
      <c r="P28" s="55"/>
      <c r="Q28" s="55"/>
      <c r="R28" s="56"/>
      <c r="S28" s="55"/>
      <c r="T28" s="56"/>
      <c r="V28" s="37" t="str">
        <f>IF(ISBLANK('Klasificētās vielas'!$B28),"",IF(Iesniedzējs!$G$9&lt;&gt;"",Iesniedzējs!$G$9,IF(Iesniedzējs!$G$23&lt;&gt;"",Iesniedzējs!$G$23,IF(Iesniedzējs!$G$36&lt;&gt;"",Iesniedzējs!$G$36,"Nav norādīts"))))</f>
        <v/>
      </c>
      <c r="W28" s="37" t="str">
        <f>IFERROR(IF(ISBLANK('Klasificētās vielas'!$B28),"",Iesniedzējs!$D$3&amp;" "&amp;Iesniedzējs!$F$3),"")</f>
        <v/>
      </c>
    </row>
    <row r="29" spans="1:23" x14ac:dyDescent="0.35">
      <c r="A29" s="37" t="str">
        <f>IF(ISBLANK('Klasificētās vielas'!$B29),"",COUNTA($B$4:'Klasificētās vielas'!$B29))</f>
        <v/>
      </c>
      <c r="B29" s="38"/>
      <c r="C29" s="70" t="str">
        <f>IFERROR(VLOOKUP('Klasificētās vielas'!$B29,Klasific_vielas,2,FALSE),"")</f>
        <v/>
      </c>
      <c r="D29" s="70" t="str">
        <f>IFERROR(VLOOKUP('Klasificētās vielas'!$B29,Klasific_vielas,3,FALSE),"")</f>
        <v/>
      </c>
      <c r="E29" s="54"/>
      <c r="F29" s="55"/>
      <c r="G29" s="55"/>
      <c r="H29" s="54"/>
      <c r="I29" s="56"/>
      <c r="J29" s="55"/>
      <c r="K29" s="54"/>
      <c r="L29" s="56"/>
      <c r="M29" s="55"/>
      <c r="N29" s="55"/>
      <c r="O29" s="56"/>
      <c r="P29" s="55"/>
      <c r="Q29" s="55"/>
      <c r="R29" s="56"/>
      <c r="S29" s="55"/>
      <c r="T29" s="56"/>
      <c r="V29" s="37" t="str">
        <f>IF(ISBLANK('Klasificētās vielas'!$B29),"",IF(Iesniedzējs!$G$9&lt;&gt;"",Iesniedzējs!$G$9,IF(Iesniedzējs!$G$23&lt;&gt;"",Iesniedzējs!$G$23,IF(Iesniedzējs!$G$36&lt;&gt;"",Iesniedzējs!$G$36,"Nav norādīts"))))</f>
        <v/>
      </c>
      <c r="W29" s="37" t="str">
        <f>IFERROR(IF(ISBLANK('Klasificētās vielas'!$B29),"",Iesniedzējs!$D$3&amp;" "&amp;Iesniedzējs!$F$3),"")</f>
        <v/>
      </c>
    </row>
    <row r="30" spans="1:23" x14ac:dyDescent="0.35">
      <c r="A30" s="37" t="str">
        <f>IF(ISBLANK('Klasificētās vielas'!$B30),"",COUNTA($B$4:'Klasificētās vielas'!$B30))</f>
        <v/>
      </c>
      <c r="B30" s="38"/>
      <c r="C30" s="70" t="str">
        <f>IFERROR(VLOOKUP('Klasificētās vielas'!$B30,Klasific_vielas,2,FALSE),"")</f>
        <v/>
      </c>
      <c r="D30" s="70" t="str">
        <f>IFERROR(VLOOKUP('Klasificētās vielas'!$B30,Klasific_vielas,3,FALSE),"")</f>
        <v/>
      </c>
      <c r="E30" s="54"/>
      <c r="F30" s="55"/>
      <c r="G30" s="55"/>
      <c r="H30" s="54"/>
      <c r="I30" s="56"/>
      <c r="J30" s="55"/>
      <c r="K30" s="54"/>
      <c r="L30" s="56"/>
      <c r="M30" s="55"/>
      <c r="N30" s="55"/>
      <c r="O30" s="56"/>
      <c r="P30" s="55"/>
      <c r="Q30" s="55"/>
      <c r="R30" s="56"/>
      <c r="S30" s="55"/>
      <c r="T30" s="56"/>
      <c r="V30" s="37" t="str">
        <f>IF(ISBLANK('Klasificētās vielas'!$B30),"",IF(Iesniedzējs!$G$9&lt;&gt;"",Iesniedzējs!$G$9,IF(Iesniedzējs!$G$23&lt;&gt;"",Iesniedzējs!$G$23,IF(Iesniedzējs!$G$36&lt;&gt;"",Iesniedzējs!$G$36,"Nav norādīts"))))</f>
        <v/>
      </c>
      <c r="W30" s="37" t="str">
        <f>IFERROR(IF(ISBLANK('Klasificētās vielas'!$B30),"",Iesniedzējs!$D$3&amp;" "&amp;Iesniedzējs!$F$3),"")</f>
        <v/>
      </c>
    </row>
    <row r="31" spans="1:23" x14ac:dyDescent="0.35">
      <c r="A31" s="37" t="str">
        <f>IF(ISBLANK('Klasificētās vielas'!$B31),"",COUNTA($B$4:'Klasificētās vielas'!$B31))</f>
        <v/>
      </c>
      <c r="B31" s="38"/>
      <c r="C31" s="70" t="str">
        <f>IFERROR(VLOOKUP('Klasificētās vielas'!$B31,Klasific_vielas,2,FALSE),"")</f>
        <v/>
      </c>
      <c r="D31" s="70" t="str">
        <f>IFERROR(VLOOKUP('Klasificētās vielas'!$B31,Klasific_vielas,3,FALSE),"")</f>
        <v/>
      </c>
      <c r="E31" s="54"/>
      <c r="F31" s="55"/>
      <c r="G31" s="55"/>
      <c r="H31" s="54"/>
      <c r="I31" s="56"/>
      <c r="J31" s="55"/>
      <c r="K31" s="54"/>
      <c r="L31" s="56"/>
      <c r="M31" s="55"/>
      <c r="N31" s="55"/>
      <c r="O31" s="56"/>
      <c r="P31" s="55"/>
      <c r="Q31" s="55"/>
      <c r="R31" s="56"/>
      <c r="S31" s="55"/>
      <c r="T31" s="56"/>
      <c r="V31" s="37" t="str">
        <f>IF(ISBLANK('Klasificētās vielas'!$B31),"",IF(Iesniedzējs!$G$9&lt;&gt;"",Iesniedzējs!$G$9,IF(Iesniedzējs!$G$23&lt;&gt;"",Iesniedzējs!$G$23,IF(Iesniedzējs!$G$36&lt;&gt;"",Iesniedzējs!$G$36,"Nav norādīts"))))</f>
        <v/>
      </c>
      <c r="W31" s="37" t="str">
        <f>IFERROR(IF(ISBLANK('Klasificētās vielas'!$B31),"",Iesniedzējs!$D$3&amp;" "&amp;Iesniedzējs!$F$3),"")</f>
        <v/>
      </c>
    </row>
    <row r="32" spans="1:23" x14ac:dyDescent="0.35">
      <c r="A32" s="37" t="str">
        <f>IF(ISBLANK('Klasificētās vielas'!$B32),"",COUNTA($B$4:'Klasificētās vielas'!$B32))</f>
        <v/>
      </c>
      <c r="B32" s="38"/>
      <c r="C32" s="70" t="str">
        <f>IFERROR(VLOOKUP('Klasificētās vielas'!$B32,Klasific_vielas,2,FALSE),"")</f>
        <v/>
      </c>
      <c r="D32" s="70" t="str">
        <f>IFERROR(VLOOKUP('Klasificētās vielas'!$B32,Klasific_vielas,3,FALSE),"")</f>
        <v/>
      </c>
      <c r="E32" s="54"/>
      <c r="F32" s="55"/>
      <c r="G32" s="55"/>
      <c r="H32" s="54"/>
      <c r="I32" s="56"/>
      <c r="J32" s="55"/>
      <c r="K32" s="54"/>
      <c r="L32" s="56"/>
      <c r="M32" s="55"/>
      <c r="N32" s="55"/>
      <c r="O32" s="56"/>
      <c r="P32" s="55"/>
      <c r="Q32" s="55"/>
      <c r="R32" s="56"/>
      <c r="S32" s="55"/>
      <c r="T32" s="56"/>
      <c r="V32" s="37" t="str">
        <f>IF(ISBLANK('Klasificētās vielas'!$B32),"",IF(Iesniedzējs!$G$9&lt;&gt;"",Iesniedzējs!$G$9,IF(Iesniedzējs!$G$23&lt;&gt;"",Iesniedzējs!$G$23,IF(Iesniedzējs!$G$36&lt;&gt;"",Iesniedzējs!$G$36,"Nav norādīts"))))</f>
        <v/>
      </c>
      <c r="W32" s="37" t="str">
        <f>IFERROR(IF(ISBLANK('Klasificētās vielas'!$B32),"",Iesniedzējs!$D$3&amp;" "&amp;Iesniedzējs!$F$3),"")</f>
        <v/>
      </c>
    </row>
    <row r="33" spans="1:23" x14ac:dyDescent="0.35">
      <c r="A33" s="37" t="str">
        <f>IF(ISBLANK('Klasificētās vielas'!$B33),"",COUNTA($B$4:'Klasificētās vielas'!$B33))</f>
        <v/>
      </c>
      <c r="B33" s="38"/>
      <c r="C33" s="70" t="str">
        <f>IFERROR(VLOOKUP('Klasificētās vielas'!$B33,Klasific_vielas,2,FALSE),"")</f>
        <v/>
      </c>
      <c r="D33" s="70" t="str">
        <f>IFERROR(VLOOKUP('Klasificētās vielas'!$B33,Klasific_vielas,3,FALSE),"")</f>
        <v/>
      </c>
      <c r="E33" s="54"/>
      <c r="F33" s="55"/>
      <c r="G33" s="55"/>
      <c r="H33" s="54"/>
      <c r="I33" s="56"/>
      <c r="J33" s="55"/>
      <c r="K33" s="54"/>
      <c r="L33" s="56"/>
      <c r="M33" s="55"/>
      <c r="N33" s="55"/>
      <c r="O33" s="56"/>
      <c r="P33" s="55"/>
      <c r="Q33" s="55"/>
      <c r="R33" s="56"/>
      <c r="S33" s="55"/>
      <c r="T33" s="56"/>
      <c r="V33" s="37" t="str">
        <f>IF(ISBLANK('Klasificētās vielas'!$B33),"",IF(Iesniedzējs!$G$9&lt;&gt;"",Iesniedzējs!$G$9,IF(Iesniedzējs!$G$23&lt;&gt;"",Iesniedzējs!$G$23,IF(Iesniedzējs!$G$36&lt;&gt;"",Iesniedzējs!$G$36,"Nav norādīts"))))</f>
        <v/>
      </c>
      <c r="W33" s="37" t="str">
        <f>IFERROR(IF(ISBLANK('Klasificētās vielas'!$B33),"",Iesniedzējs!$D$3&amp;" "&amp;Iesniedzējs!$F$3),"")</f>
        <v/>
      </c>
    </row>
    <row r="34" spans="1:23" x14ac:dyDescent="0.35">
      <c r="A34" s="37" t="str">
        <f>IF(ISBLANK('Klasificētās vielas'!$B34),"",COUNTA($B$4:'Klasificētās vielas'!$B34))</f>
        <v/>
      </c>
      <c r="B34" s="38"/>
      <c r="C34" s="70" t="str">
        <f>IFERROR(VLOOKUP('Klasificētās vielas'!$B34,Klasific_vielas,2,FALSE),"")</f>
        <v/>
      </c>
      <c r="D34" s="70" t="str">
        <f>IFERROR(VLOOKUP('Klasificētās vielas'!$B34,Klasific_vielas,3,FALSE),"")</f>
        <v/>
      </c>
      <c r="E34" s="54"/>
      <c r="F34" s="55"/>
      <c r="G34" s="55"/>
      <c r="H34" s="54"/>
      <c r="I34" s="56"/>
      <c r="J34" s="55"/>
      <c r="K34" s="54"/>
      <c r="L34" s="56"/>
      <c r="M34" s="55"/>
      <c r="N34" s="55"/>
      <c r="O34" s="56"/>
      <c r="P34" s="55"/>
      <c r="Q34" s="55"/>
      <c r="R34" s="56"/>
      <c r="S34" s="55"/>
      <c r="T34" s="56"/>
      <c r="V34" s="37" t="str">
        <f>IF(ISBLANK('Klasificētās vielas'!$B34),"",IF(Iesniedzējs!$G$9&lt;&gt;"",Iesniedzējs!$G$9,IF(Iesniedzējs!$G$23&lt;&gt;"",Iesniedzējs!$G$23,IF(Iesniedzējs!$G$36&lt;&gt;"",Iesniedzējs!$G$36,"Nav norādīts"))))</f>
        <v/>
      </c>
      <c r="W34" s="37" t="str">
        <f>IFERROR(IF(ISBLANK('Klasificētās vielas'!$B34),"",Iesniedzējs!$D$3&amp;" "&amp;Iesniedzējs!$F$3),"")</f>
        <v/>
      </c>
    </row>
    <row r="35" spans="1:23" x14ac:dyDescent="0.35">
      <c r="A35" s="37" t="str">
        <f>IF(ISBLANK('Klasificētās vielas'!$B35),"",COUNTA($B$4:'Klasificētās vielas'!$B35))</f>
        <v/>
      </c>
      <c r="B35" s="38"/>
      <c r="C35" s="70" t="str">
        <f>IFERROR(VLOOKUP('Klasificētās vielas'!$B35,Klasific_vielas,2,FALSE),"")</f>
        <v/>
      </c>
      <c r="D35" s="70" t="str">
        <f>IFERROR(VLOOKUP('Klasificētās vielas'!$B35,Klasific_vielas,3,FALSE),"")</f>
        <v/>
      </c>
      <c r="E35" s="54"/>
      <c r="F35" s="55"/>
      <c r="G35" s="55"/>
      <c r="H35" s="54"/>
      <c r="I35" s="56"/>
      <c r="J35" s="55"/>
      <c r="K35" s="54"/>
      <c r="L35" s="56"/>
      <c r="M35" s="55"/>
      <c r="N35" s="55"/>
      <c r="O35" s="56"/>
      <c r="P35" s="55"/>
      <c r="Q35" s="55"/>
      <c r="R35" s="56"/>
      <c r="S35" s="55"/>
      <c r="T35" s="56"/>
      <c r="V35" s="37" t="str">
        <f>IF(ISBLANK('Klasificētās vielas'!$B35),"",IF(Iesniedzējs!$G$9&lt;&gt;"",Iesniedzējs!$G$9,IF(Iesniedzējs!$G$23&lt;&gt;"",Iesniedzējs!$G$23,IF(Iesniedzējs!$G$36&lt;&gt;"",Iesniedzējs!$G$36,"Nav norādīts"))))</f>
        <v/>
      </c>
      <c r="W35" s="37" t="str">
        <f>IFERROR(IF(ISBLANK('Klasificētās vielas'!$B35),"",Iesniedzējs!$D$3&amp;" "&amp;Iesniedzējs!$F$3),"")</f>
        <v/>
      </c>
    </row>
    <row r="36" spans="1:23" x14ac:dyDescent="0.35">
      <c r="A36" s="37" t="str">
        <f>IF(ISBLANK('Klasificētās vielas'!$B36),"",COUNTA($B$4:'Klasificētās vielas'!$B36))</f>
        <v/>
      </c>
      <c r="B36" s="38"/>
      <c r="C36" s="70" t="str">
        <f>IFERROR(VLOOKUP('Klasificētās vielas'!$B36,Klasific_vielas,2,FALSE),"")</f>
        <v/>
      </c>
      <c r="D36" s="70" t="str">
        <f>IFERROR(VLOOKUP('Klasificētās vielas'!$B36,Klasific_vielas,3,FALSE),"")</f>
        <v/>
      </c>
      <c r="E36" s="54"/>
      <c r="F36" s="55"/>
      <c r="G36" s="55"/>
      <c r="H36" s="54"/>
      <c r="I36" s="56"/>
      <c r="J36" s="55"/>
      <c r="K36" s="54"/>
      <c r="L36" s="56"/>
      <c r="M36" s="55"/>
      <c r="N36" s="55"/>
      <c r="O36" s="56"/>
      <c r="P36" s="55"/>
      <c r="Q36" s="55"/>
      <c r="R36" s="56"/>
      <c r="S36" s="55"/>
      <c r="T36" s="56"/>
      <c r="V36" s="37" t="str">
        <f>IF(ISBLANK('Klasificētās vielas'!$B36),"",IF(Iesniedzējs!$G$9&lt;&gt;"",Iesniedzējs!$G$9,IF(Iesniedzējs!$G$23&lt;&gt;"",Iesniedzējs!$G$23,IF(Iesniedzējs!$G$36&lt;&gt;"",Iesniedzējs!$G$36,"Nav norādīts"))))</f>
        <v/>
      </c>
      <c r="W36" s="37" t="str">
        <f>IFERROR(IF(ISBLANK('Klasificētās vielas'!$B36),"",Iesniedzējs!$D$3&amp;" "&amp;Iesniedzējs!$F$3),"")</f>
        <v/>
      </c>
    </row>
    <row r="37" spans="1:23" x14ac:dyDescent="0.35">
      <c r="A37" s="37" t="str">
        <f>IF(ISBLANK('Klasificētās vielas'!$B37),"",COUNTA($B$4:'Klasificētās vielas'!$B37))</f>
        <v/>
      </c>
      <c r="B37" s="38"/>
      <c r="C37" s="70" t="str">
        <f>IFERROR(VLOOKUP('Klasificētās vielas'!$B37,Klasific_vielas,2,FALSE),"")</f>
        <v/>
      </c>
      <c r="D37" s="70" t="str">
        <f>IFERROR(VLOOKUP('Klasificētās vielas'!$B37,Klasific_vielas,3,FALSE),"")</f>
        <v/>
      </c>
      <c r="E37" s="54"/>
      <c r="F37" s="55"/>
      <c r="G37" s="55"/>
      <c r="H37" s="54"/>
      <c r="I37" s="56"/>
      <c r="J37" s="55"/>
      <c r="K37" s="54"/>
      <c r="L37" s="56"/>
      <c r="M37" s="55"/>
      <c r="N37" s="55"/>
      <c r="O37" s="56"/>
      <c r="P37" s="55"/>
      <c r="Q37" s="55"/>
      <c r="R37" s="56"/>
      <c r="S37" s="55"/>
      <c r="T37" s="56"/>
      <c r="V37" s="37" t="str">
        <f>IF(ISBLANK('Klasificētās vielas'!$B37),"",IF(Iesniedzējs!$G$9&lt;&gt;"",Iesniedzējs!$G$9,IF(Iesniedzējs!$G$23&lt;&gt;"",Iesniedzējs!$G$23,IF(Iesniedzējs!$G$36&lt;&gt;"",Iesniedzējs!$G$36,"Nav norādīts"))))</f>
        <v/>
      </c>
      <c r="W37" s="37" t="str">
        <f>IFERROR(IF(ISBLANK('Klasificētās vielas'!$B37),"",Iesniedzējs!$D$3&amp;" "&amp;Iesniedzējs!$F$3),"")</f>
        <v/>
      </c>
    </row>
    <row r="38" spans="1:23" x14ac:dyDescent="0.35">
      <c r="A38" s="37" t="str">
        <f>IF(ISBLANK('Klasificētās vielas'!$B38),"",COUNTA($B$4:'Klasificētās vielas'!$B38))</f>
        <v/>
      </c>
      <c r="B38" s="38"/>
      <c r="C38" s="70" t="str">
        <f>IFERROR(VLOOKUP('Klasificētās vielas'!$B38,Klasific_vielas,2,FALSE),"")</f>
        <v/>
      </c>
      <c r="D38" s="70" t="str">
        <f>IFERROR(VLOOKUP('Klasificētās vielas'!$B38,Klasific_vielas,3,FALSE),"")</f>
        <v/>
      </c>
      <c r="E38" s="54"/>
      <c r="F38" s="55"/>
      <c r="G38" s="55"/>
      <c r="H38" s="54"/>
      <c r="I38" s="56"/>
      <c r="J38" s="55"/>
      <c r="K38" s="54"/>
      <c r="L38" s="56"/>
      <c r="M38" s="55"/>
      <c r="N38" s="55"/>
      <c r="O38" s="56"/>
      <c r="P38" s="55"/>
      <c r="Q38" s="55"/>
      <c r="R38" s="56"/>
      <c r="S38" s="55"/>
      <c r="T38" s="56"/>
      <c r="V38" s="37" t="str">
        <f>IF(ISBLANK('Klasificētās vielas'!$B38),"",IF(Iesniedzējs!$G$9&lt;&gt;"",Iesniedzējs!$G$9,IF(Iesniedzējs!$G$23&lt;&gt;"",Iesniedzējs!$G$23,IF(Iesniedzējs!$G$36&lt;&gt;"",Iesniedzējs!$G$36,"Nav norādīts"))))</f>
        <v/>
      </c>
      <c r="W38" s="37" t="str">
        <f>IFERROR(IF(ISBLANK('Klasificētās vielas'!$B38),"",Iesniedzējs!$D$3&amp;" "&amp;Iesniedzējs!$F$3),"")</f>
        <v/>
      </c>
    </row>
    <row r="39" spans="1:23" x14ac:dyDescent="0.35">
      <c r="A39" s="37" t="str">
        <f>IF(ISBLANK('Klasificētās vielas'!$B39),"",COUNTA($B$4:'Klasificētās vielas'!$B39))</f>
        <v/>
      </c>
      <c r="B39" s="38"/>
      <c r="C39" s="70" t="str">
        <f>IFERROR(VLOOKUP('Klasificētās vielas'!$B39,Klasific_vielas,2,FALSE),"")</f>
        <v/>
      </c>
      <c r="D39" s="70" t="str">
        <f>IFERROR(VLOOKUP('Klasificētās vielas'!$B39,Klasific_vielas,3,FALSE),"")</f>
        <v/>
      </c>
      <c r="E39" s="54"/>
      <c r="F39" s="55"/>
      <c r="G39" s="55"/>
      <c r="H39" s="54"/>
      <c r="I39" s="56"/>
      <c r="J39" s="55"/>
      <c r="K39" s="54"/>
      <c r="L39" s="56"/>
      <c r="M39" s="55"/>
      <c r="N39" s="55"/>
      <c r="O39" s="56"/>
      <c r="P39" s="55"/>
      <c r="Q39" s="55"/>
      <c r="R39" s="56"/>
      <c r="S39" s="55"/>
      <c r="T39" s="56"/>
      <c r="V39" s="37" t="str">
        <f>IF(ISBLANK('Klasificētās vielas'!$B39),"",IF(Iesniedzējs!$G$9&lt;&gt;"",Iesniedzējs!$G$9,IF(Iesniedzējs!$G$23&lt;&gt;"",Iesniedzējs!$G$23,IF(Iesniedzējs!$G$36&lt;&gt;"",Iesniedzējs!$G$36,"Nav norādīts"))))</f>
        <v/>
      </c>
      <c r="W39" s="37" t="str">
        <f>IFERROR(IF(ISBLANK('Klasificētās vielas'!$B39),"",Iesniedzējs!$D$3&amp;" "&amp;Iesniedzējs!$F$3),"")</f>
        <v/>
      </c>
    </row>
    <row r="40" spans="1:23" x14ac:dyDescent="0.35">
      <c r="A40" s="37" t="str">
        <f>IF(ISBLANK('Klasificētās vielas'!$B40),"",COUNTA($B$4:'Klasificētās vielas'!$B40))</f>
        <v/>
      </c>
      <c r="B40" s="38"/>
      <c r="C40" s="70" t="str">
        <f>IFERROR(VLOOKUP('Klasificētās vielas'!$B40,Klasific_vielas,2,FALSE),"")</f>
        <v/>
      </c>
      <c r="D40" s="70" t="str">
        <f>IFERROR(VLOOKUP('Klasificētās vielas'!$B40,Klasific_vielas,3,FALSE),"")</f>
        <v/>
      </c>
      <c r="E40" s="54"/>
      <c r="F40" s="55"/>
      <c r="G40" s="55"/>
      <c r="H40" s="54"/>
      <c r="I40" s="56"/>
      <c r="J40" s="55"/>
      <c r="K40" s="54"/>
      <c r="L40" s="56"/>
      <c r="M40" s="55"/>
      <c r="N40" s="55"/>
      <c r="O40" s="56"/>
      <c r="P40" s="55"/>
      <c r="Q40" s="55"/>
      <c r="R40" s="56"/>
      <c r="S40" s="55"/>
      <c r="T40" s="56"/>
      <c r="V40" s="37" t="str">
        <f>IF(ISBLANK('Klasificētās vielas'!$B40),"",IF(Iesniedzējs!$G$9&lt;&gt;"",Iesniedzējs!$G$9,IF(Iesniedzējs!$G$23&lt;&gt;"",Iesniedzējs!$G$23,IF(Iesniedzējs!$G$36&lt;&gt;"",Iesniedzējs!$G$36,"Nav norādīts"))))</f>
        <v/>
      </c>
      <c r="W40" s="37" t="str">
        <f>IFERROR(IF(ISBLANK('Klasificētās vielas'!$B40),"",Iesniedzējs!$D$3&amp;" "&amp;Iesniedzējs!$F$3),"")</f>
        <v/>
      </c>
    </row>
    <row r="41" spans="1:23" x14ac:dyDescent="0.35">
      <c r="A41" s="37" t="str">
        <f>IF(ISBLANK('Klasificētās vielas'!$B41),"",COUNTA($B$4:'Klasificētās vielas'!$B41))</f>
        <v/>
      </c>
      <c r="B41" s="38"/>
      <c r="C41" s="70" t="str">
        <f>IFERROR(VLOOKUP('Klasificētās vielas'!$B41,Klasific_vielas,2,FALSE),"")</f>
        <v/>
      </c>
      <c r="D41" s="70" t="str">
        <f>IFERROR(VLOOKUP('Klasificētās vielas'!$B41,Klasific_vielas,3,FALSE),"")</f>
        <v/>
      </c>
      <c r="E41" s="54"/>
      <c r="F41" s="55"/>
      <c r="G41" s="55"/>
      <c r="H41" s="54"/>
      <c r="I41" s="56"/>
      <c r="J41" s="55"/>
      <c r="K41" s="54"/>
      <c r="L41" s="56"/>
      <c r="M41" s="55"/>
      <c r="N41" s="55"/>
      <c r="O41" s="56"/>
      <c r="P41" s="55"/>
      <c r="Q41" s="55"/>
      <c r="R41" s="56"/>
      <c r="S41" s="55"/>
      <c r="T41" s="56"/>
      <c r="V41" s="37" t="str">
        <f>IF(ISBLANK('Klasificētās vielas'!$B41),"",IF(Iesniedzējs!$G$9&lt;&gt;"",Iesniedzējs!$G$9,IF(Iesniedzējs!$G$23&lt;&gt;"",Iesniedzējs!$G$23,IF(Iesniedzējs!$G$36&lt;&gt;"",Iesniedzējs!$G$36,"Nav norādīts"))))</f>
        <v/>
      </c>
      <c r="W41" s="37" t="str">
        <f>IFERROR(IF(ISBLANK('Klasificētās vielas'!$B41),"",Iesniedzējs!$D$3&amp;" "&amp;Iesniedzējs!$F$3),"")</f>
        <v/>
      </c>
    </row>
    <row r="42" spans="1:23" x14ac:dyDescent="0.35">
      <c r="A42" s="37" t="str">
        <f>IF(ISBLANK('Klasificētās vielas'!$B42),"",COUNTA($B$4:'Klasificētās vielas'!$B42))</f>
        <v/>
      </c>
      <c r="B42" s="38"/>
      <c r="C42" s="70" t="str">
        <f>IFERROR(VLOOKUP('Klasificētās vielas'!$B42,Klasific_vielas,2,FALSE),"")</f>
        <v/>
      </c>
      <c r="D42" s="70" t="str">
        <f>IFERROR(VLOOKUP('Klasificētās vielas'!$B42,Klasific_vielas,3,FALSE),"")</f>
        <v/>
      </c>
      <c r="E42" s="54"/>
      <c r="F42" s="55"/>
      <c r="G42" s="55"/>
      <c r="H42" s="54"/>
      <c r="I42" s="56"/>
      <c r="J42" s="55"/>
      <c r="K42" s="54"/>
      <c r="L42" s="56"/>
      <c r="M42" s="55"/>
      <c r="N42" s="55"/>
      <c r="O42" s="56"/>
      <c r="P42" s="55"/>
      <c r="Q42" s="55"/>
      <c r="R42" s="56"/>
      <c r="S42" s="55"/>
      <c r="T42" s="56"/>
      <c r="V42" s="37" t="str">
        <f>IF(ISBLANK('Klasificētās vielas'!$B42),"",IF(Iesniedzējs!$G$9&lt;&gt;"",Iesniedzējs!$G$9,IF(Iesniedzējs!$G$23&lt;&gt;"",Iesniedzējs!$G$23,IF(Iesniedzējs!$G$36&lt;&gt;"",Iesniedzējs!$G$36,"Nav norādīts"))))</f>
        <v/>
      </c>
      <c r="W42" s="37" t="str">
        <f>IFERROR(IF(ISBLANK('Klasificētās vielas'!$B42),"",Iesniedzējs!$D$3&amp;" "&amp;Iesniedzējs!$F$3),"")</f>
        <v/>
      </c>
    </row>
    <row r="43" spans="1:23" x14ac:dyDescent="0.35">
      <c r="A43" s="37" t="str">
        <f>IF(ISBLANK('Klasificētās vielas'!$B43),"",COUNTA($B$4:'Klasificētās vielas'!$B43))</f>
        <v/>
      </c>
      <c r="B43" s="38"/>
      <c r="C43" s="70" t="str">
        <f>IFERROR(VLOOKUP('Klasificētās vielas'!$B43,Klasific_vielas,2,FALSE),"")</f>
        <v/>
      </c>
      <c r="D43" s="70" t="str">
        <f>IFERROR(VLOOKUP('Klasificētās vielas'!$B43,Klasific_vielas,3,FALSE),"")</f>
        <v/>
      </c>
      <c r="E43" s="54"/>
      <c r="F43" s="55"/>
      <c r="G43" s="55"/>
      <c r="H43" s="54"/>
      <c r="I43" s="56"/>
      <c r="J43" s="55"/>
      <c r="K43" s="54"/>
      <c r="L43" s="56"/>
      <c r="M43" s="55"/>
      <c r="N43" s="55"/>
      <c r="O43" s="56"/>
      <c r="P43" s="55"/>
      <c r="Q43" s="55"/>
      <c r="R43" s="56"/>
      <c r="S43" s="55"/>
      <c r="T43" s="56"/>
      <c r="V43" s="37" t="str">
        <f>IF(ISBLANK('Klasificētās vielas'!$B43),"",IF(Iesniedzējs!$G$9&lt;&gt;"",Iesniedzējs!$G$9,IF(Iesniedzējs!$G$23&lt;&gt;"",Iesniedzējs!$G$23,IF(Iesniedzējs!$G$36&lt;&gt;"",Iesniedzējs!$G$36,"Nav norādīts"))))</f>
        <v/>
      </c>
      <c r="W43" s="37" t="str">
        <f>IFERROR(IF(ISBLANK('Klasificētās vielas'!$B43),"",Iesniedzējs!$D$3&amp;" "&amp;Iesniedzējs!$F$3),"")</f>
        <v/>
      </c>
    </row>
    <row r="44" spans="1:23" x14ac:dyDescent="0.35">
      <c r="A44" s="37" t="str">
        <f>IF(ISBLANK('Klasificētās vielas'!$B44),"",COUNTA($B$4:'Klasificētās vielas'!$B44))</f>
        <v/>
      </c>
      <c r="B44" s="38"/>
      <c r="C44" s="70" t="str">
        <f>IFERROR(VLOOKUP('Klasificētās vielas'!$B44,Klasific_vielas,2,FALSE),"")</f>
        <v/>
      </c>
      <c r="D44" s="70" t="str">
        <f>IFERROR(VLOOKUP('Klasificētās vielas'!$B44,Klasific_vielas,3,FALSE),"")</f>
        <v/>
      </c>
      <c r="E44" s="54"/>
      <c r="F44" s="55"/>
      <c r="G44" s="55"/>
      <c r="H44" s="54"/>
      <c r="I44" s="56"/>
      <c r="J44" s="55"/>
      <c r="K44" s="54"/>
      <c r="L44" s="56"/>
      <c r="M44" s="55"/>
      <c r="N44" s="55"/>
      <c r="O44" s="56"/>
      <c r="P44" s="55"/>
      <c r="Q44" s="55"/>
      <c r="R44" s="56"/>
      <c r="S44" s="55"/>
      <c r="T44" s="56"/>
      <c r="V44" s="37" t="str">
        <f>IF(ISBLANK('Klasificētās vielas'!$B44),"",IF(Iesniedzējs!$G$9&lt;&gt;"",Iesniedzējs!$G$9,IF(Iesniedzējs!$G$23&lt;&gt;"",Iesniedzējs!$G$23,IF(Iesniedzējs!$G$36&lt;&gt;"",Iesniedzējs!$G$36,"Nav norādīts"))))</f>
        <v/>
      </c>
      <c r="W44" s="37" t="str">
        <f>IFERROR(IF(ISBLANK('Klasificētās vielas'!$B44),"",Iesniedzējs!$D$3&amp;" "&amp;Iesniedzējs!$F$3),"")</f>
        <v/>
      </c>
    </row>
    <row r="45" spans="1:23" x14ac:dyDescent="0.35">
      <c r="A45" s="37" t="str">
        <f>IF(ISBLANK('Klasificētās vielas'!$B45),"",COUNTA($B$4:'Klasificētās vielas'!$B45))</f>
        <v/>
      </c>
      <c r="B45" s="38"/>
      <c r="C45" s="70" t="str">
        <f>IFERROR(VLOOKUP('Klasificētās vielas'!$B45,Klasific_vielas,2,FALSE),"")</f>
        <v/>
      </c>
      <c r="D45" s="70" t="str">
        <f>IFERROR(VLOOKUP('Klasificētās vielas'!$B45,Klasific_vielas,3,FALSE),"")</f>
        <v/>
      </c>
      <c r="E45" s="54"/>
      <c r="F45" s="55"/>
      <c r="G45" s="55"/>
      <c r="H45" s="54"/>
      <c r="I45" s="56"/>
      <c r="J45" s="55"/>
      <c r="K45" s="54"/>
      <c r="L45" s="56"/>
      <c r="M45" s="55"/>
      <c r="N45" s="55"/>
      <c r="O45" s="56"/>
      <c r="P45" s="55"/>
      <c r="Q45" s="55"/>
      <c r="R45" s="56"/>
      <c r="S45" s="55"/>
      <c r="T45" s="56"/>
      <c r="V45" s="37" t="str">
        <f>IF(ISBLANK('Klasificētās vielas'!$B45),"",IF(Iesniedzējs!$G$9&lt;&gt;"",Iesniedzējs!$G$9,IF(Iesniedzējs!$G$23&lt;&gt;"",Iesniedzējs!$G$23,IF(Iesniedzējs!$G$36&lt;&gt;"",Iesniedzējs!$G$36,"Nav norādīts"))))</f>
        <v/>
      </c>
      <c r="W45" s="37" t="str">
        <f>IFERROR(IF(ISBLANK('Klasificētās vielas'!$B45),"",Iesniedzējs!$D$3&amp;" "&amp;Iesniedzējs!$F$3),"")</f>
        <v/>
      </c>
    </row>
    <row r="46" spans="1:23" x14ac:dyDescent="0.35">
      <c r="A46" s="37" t="str">
        <f>IF(ISBLANK('Klasificētās vielas'!$B46),"",COUNTA($B$4:'Klasificētās vielas'!$B46))</f>
        <v/>
      </c>
      <c r="B46" s="38"/>
      <c r="C46" s="70" t="str">
        <f>IFERROR(VLOOKUP('Klasificētās vielas'!$B46,Klasific_vielas,2,FALSE),"")</f>
        <v/>
      </c>
      <c r="D46" s="70" t="str">
        <f>IFERROR(VLOOKUP('Klasificētās vielas'!$B46,Klasific_vielas,3,FALSE),"")</f>
        <v/>
      </c>
      <c r="E46" s="54"/>
      <c r="F46" s="55"/>
      <c r="G46" s="55"/>
      <c r="H46" s="54"/>
      <c r="I46" s="56"/>
      <c r="J46" s="55"/>
      <c r="K46" s="54"/>
      <c r="L46" s="56"/>
      <c r="M46" s="55"/>
      <c r="N46" s="55"/>
      <c r="O46" s="56"/>
      <c r="P46" s="55"/>
      <c r="Q46" s="55"/>
      <c r="R46" s="56"/>
      <c r="S46" s="55"/>
      <c r="T46" s="56"/>
      <c r="V46" s="37" t="str">
        <f>IF(ISBLANK('Klasificētās vielas'!$B46),"",IF(Iesniedzējs!$G$9&lt;&gt;"",Iesniedzējs!$G$9,IF(Iesniedzējs!$G$23&lt;&gt;"",Iesniedzējs!$G$23,IF(Iesniedzējs!$G$36&lt;&gt;"",Iesniedzējs!$G$36,"Nav norādīts"))))</f>
        <v/>
      </c>
      <c r="W46" s="37" t="str">
        <f>IFERROR(IF(ISBLANK('Klasificētās vielas'!$B46),"",Iesniedzējs!$D$3&amp;" "&amp;Iesniedzējs!$F$3),"")</f>
        <v/>
      </c>
    </row>
    <row r="47" spans="1:23" x14ac:dyDescent="0.35">
      <c r="A47" s="37" t="str">
        <f>IF(ISBLANK('Klasificētās vielas'!$B47),"",COUNTA($B$4:'Klasificētās vielas'!$B47))</f>
        <v/>
      </c>
      <c r="B47" s="38"/>
      <c r="C47" s="70" t="str">
        <f>IFERROR(VLOOKUP('Klasificētās vielas'!$B47,Klasific_vielas,2,FALSE),"")</f>
        <v/>
      </c>
      <c r="D47" s="70" t="str">
        <f>IFERROR(VLOOKUP('Klasificētās vielas'!$B47,Klasific_vielas,3,FALSE),"")</f>
        <v/>
      </c>
      <c r="E47" s="54"/>
      <c r="F47" s="55"/>
      <c r="G47" s="55"/>
      <c r="H47" s="54"/>
      <c r="I47" s="56"/>
      <c r="J47" s="55"/>
      <c r="K47" s="54"/>
      <c r="L47" s="56"/>
      <c r="M47" s="55"/>
      <c r="N47" s="55"/>
      <c r="O47" s="56"/>
      <c r="P47" s="55"/>
      <c r="Q47" s="55"/>
      <c r="R47" s="56"/>
      <c r="S47" s="55"/>
      <c r="T47" s="56"/>
      <c r="V47" s="37" t="str">
        <f>IF(ISBLANK('Klasificētās vielas'!$B47),"",IF(Iesniedzējs!$G$9&lt;&gt;"",Iesniedzējs!$G$9,IF(Iesniedzējs!$G$23&lt;&gt;"",Iesniedzējs!$G$23,IF(Iesniedzējs!$G$36&lt;&gt;"",Iesniedzējs!$G$36,"Nav norādīts"))))</f>
        <v/>
      </c>
      <c r="W47" s="37" t="str">
        <f>IFERROR(IF(ISBLANK('Klasificētās vielas'!$B47),"",Iesniedzējs!$D$3&amp;" "&amp;Iesniedzējs!$F$3),"")</f>
        <v/>
      </c>
    </row>
    <row r="48" spans="1:23" x14ac:dyDescent="0.35">
      <c r="A48" s="37" t="str">
        <f>IF(ISBLANK('Klasificētās vielas'!$B48),"",COUNTA($B$4:'Klasificētās vielas'!$B48))</f>
        <v/>
      </c>
      <c r="B48" s="38"/>
      <c r="C48" s="70" t="str">
        <f>IFERROR(VLOOKUP('Klasificētās vielas'!$B48,Klasific_vielas,2,FALSE),"")</f>
        <v/>
      </c>
      <c r="D48" s="70" t="str">
        <f>IFERROR(VLOOKUP('Klasificētās vielas'!$B48,Klasific_vielas,3,FALSE),"")</f>
        <v/>
      </c>
      <c r="E48" s="54"/>
      <c r="F48" s="55"/>
      <c r="G48" s="55"/>
      <c r="H48" s="54"/>
      <c r="I48" s="56"/>
      <c r="J48" s="55"/>
      <c r="K48" s="54"/>
      <c r="L48" s="56"/>
      <c r="M48" s="55"/>
      <c r="N48" s="55"/>
      <c r="O48" s="56"/>
      <c r="P48" s="55"/>
      <c r="Q48" s="55"/>
      <c r="R48" s="56"/>
      <c r="S48" s="55"/>
      <c r="T48" s="56"/>
      <c r="V48" s="37" t="str">
        <f>IF(ISBLANK('Klasificētās vielas'!$B48),"",IF(Iesniedzējs!$G$9&lt;&gt;"",Iesniedzējs!$G$9,IF(Iesniedzējs!$G$23&lt;&gt;"",Iesniedzējs!$G$23,IF(Iesniedzējs!$G$36&lt;&gt;"",Iesniedzējs!$G$36,"Nav norādīts"))))</f>
        <v/>
      </c>
      <c r="W48" s="37" t="str">
        <f>IFERROR(IF(ISBLANK('Klasificētās vielas'!$B48),"",Iesniedzējs!$D$3&amp;" "&amp;Iesniedzējs!$F$3),"")</f>
        <v/>
      </c>
    </row>
    <row r="49" spans="1:23" x14ac:dyDescent="0.35">
      <c r="A49" s="37" t="str">
        <f>IF(ISBLANK('Klasificētās vielas'!$B49),"",COUNTA($B$4:'Klasificētās vielas'!$B49))</f>
        <v/>
      </c>
      <c r="B49" s="38"/>
      <c r="C49" s="70" t="str">
        <f>IFERROR(VLOOKUP('Klasificētās vielas'!$B49,Klasific_vielas,2,FALSE),"")</f>
        <v/>
      </c>
      <c r="D49" s="70" t="str">
        <f>IFERROR(VLOOKUP('Klasificētās vielas'!$B49,Klasific_vielas,3,FALSE),"")</f>
        <v/>
      </c>
      <c r="E49" s="54"/>
      <c r="F49" s="55"/>
      <c r="G49" s="55"/>
      <c r="H49" s="54"/>
      <c r="I49" s="56"/>
      <c r="J49" s="55"/>
      <c r="K49" s="54"/>
      <c r="L49" s="56"/>
      <c r="M49" s="55"/>
      <c r="N49" s="55"/>
      <c r="O49" s="56"/>
      <c r="P49" s="55"/>
      <c r="Q49" s="55"/>
      <c r="R49" s="56"/>
      <c r="S49" s="55"/>
      <c r="T49" s="56"/>
      <c r="V49" s="37" t="str">
        <f>IF(ISBLANK('Klasificētās vielas'!$B49),"",IF(Iesniedzējs!$G$9&lt;&gt;"",Iesniedzējs!$G$9,IF(Iesniedzējs!$G$23&lt;&gt;"",Iesniedzējs!$G$23,IF(Iesniedzējs!$G$36&lt;&gt;"",Iesniedzējs!$G$36,"Nav norādīts"))))</f>
        <v/>
      </c>
      <c r="W49" s="37" t="str">
        <f>IFERROR(IF(ISBLANK('Klasificētās vielas'!$B49),"",Iesniedzējs!$D$3&amp;" "&amp;Iesniedzējs!$F$3),"")</f>
        <v/>
      </c>
    </row>
    <row r="50" spans="1:23" x14ac:dyDescent="0.35">
      <c r="A50" s="37" t="str">
        <f>IF(ISBLANK('Klasificētās vielas'!$B50),"",COUNTA($B$4:'Klasificētās vielas'!$B50))</f>
        <v/>
      </c>
      <c r="B50" s="38"/>
      <c r="C50" s="70" t="str">
        <f>IFERROR(VLOOKUP('Klasificētās vielas'!$B50,Klasific_vielas,2,FALSE),"")</f>
        <v/>
      </c>
      <c r="D50" s="70" t="str">
        <f>IFERROR(VLOOKUP('Klasificētās vielas'!$B50,Klasific_vielas,3,FALSE),"")</f>
        <v/>
      </c>
      <c r="E50" s="54"/>
      <c r="F50" s="55"/>
      <c r="G50" s="55"/>
      <c r="H50" s="54"/>
      <c r="I50" s="56"/>
      <c r="J50" s="55"/>
      <c r="K50" s="54"/>
      <c r="L50" s="56"/>
      <c r="M50" s="55"/>
      <c r="N50" s="55"/>
      <c r="O50" s="56"/>
      <c r="P50" s="55"/>
      <c r="Q50" s="55"/>
      <c r="R50" s="56"/>
      <c r="S50" s="55"/>
      <c r="T50" s="56"/>
      <c r="V50" s="37" t="str">
        <f>IF(ISBLANK('Klasificētās vielas'!$B50),"",IF(Iesniedzējs!$G$9&lt;&gt;"",Iesniedzējs!$G$9,IF(Iesniedzējs!$G$23&lt;&gt;"",Iesniedzējs!$G$23,IF(Iesniedzējs!$G$36&lt;&gt;"",Iesniedzējs!$G$36,"Nav norādīts"))))</f>
        <v/>
      </c>
      <c r="W50" s="37" t="str">
        <f>IFERROR(IF(ISBLANK('Klasificētās vielas'!$B50),"",Iesniedzējs!$D$3&amp;" "&amp;Iesniedzējs!$F$3),"")</f>
        <v/>
      </c>
    </row>
    <row r="51" spans="1:23" x14ac:dyDescent="0.35">
      <c r="A51" s="37" t="str">
        <f>IF(ISBLANK('Klasificētās vielas'!$B51),"",COUNTA($B$4:'Klasificētās vielas'!$B51))</f>
        <v/>
      </c>
      <c r="B51" s="38"/>
      <c r="C51" s="70" t="str">
        <f>IFERROR(VLOOKUP('Klasificētās vielas'!$B51,Klasific_vielas,2,FALSE),"")</f>
        <v/>
      </c>
      <c r="D51" s="70" t="str">
        <f>IFERROR(VLOOKUP('Klasificētās vielas'!$B51,Klasific_vielas,3,FALSE),"")</f>
        <v/>
      </c>
      <c r="E51" s="54"/>
      <c r="F51" s="55"/>
      <c r="G51" s="55"/>
      <c r="H51" s="54"/>
      <c r="I51" s="56"/>
      <c r="J51" s="55"/>
      <c r="K51" s="54"/>
      <c r="L51" s="56"/>
      <c r="M51" s="55"/>
      <c r="N51" s="55"/>
      <c r="O51" s="56"/>
      <c r="P51" s="55"/>
      <c r="Q51" s="55"/>
      <c r="R51" s="56"/>
      <c r="S51" s="55"/>
      <c r="T51" s="56"/>
      <c r="V51" s="37" t="str">
        <f>IF(ISBLANK('Klasificētās vielas'!$B51),"",IF(Iesniedzējs!$G$9&lt;&gt;"",Iesniedzējs!$G$9,IF(Iesniedzējs!$G$23&lt;&gt;"",Iesniedzējs!$G$23,IF(Iesniedzējs!$G$36&lt;&gt;"",Iesniedzējs!$G$36,"Nav norādīts"))))</f>
        <v/>
      </c>
      <c r="W51" s="37" t="str">
        <f>IFERROR(IF(ISBLANK('Klasificētās vielas'!$B51),"",Iesniedzējs!$D$3&amp;" "&amp;Iesniedzējs!$F$3),"")</f>
        <v/>
      </c>
    </row>
    <row r="52" spans="1:23" x14ac:dyDescent="0.35">
      <c r="A52" s="37" t="str">
        <f>IF(ISBLANK('Klasificētās vielas'!$B52),"",COUNTA($B$4:'Klasificētās vielas'!$B52))</f>
        <v/>
      </c>
      <c r="B52" s="38"/>
      <c r="C52" s="70" t="str">
        <f>IFERROR(VLOOKUP('Klasificētās vielas'!$B52,Klasific_vielas,2,FALSE),"")</f>
        <v/>
      </c>
      <c r="D52" s="70" t="str">
        <f>IFERROR(VLOOKUP('Klasificētās vielas'!$B52,Klasific_vielas,3,FALSE),"")</f>
        <v/>
      </c>
      <c r="E52" s="54"/>
      <c r="F52" s="55"/>
      <c r="G52" s="55"/>
      <c r="H52" s="54"/>
      <c r="I52" s="56"/>
      <c r="J52" s="55"/>
      <c r="K52" s="54"/>
      <c r="L52" s="56"/>
      <c r="M52" s="55"/>
      <c r="N52" s="55"/>
      <c r="O52" s="56"/>
      <c r="P52" s="55"/>
      <c r="Q52" s="55"/>
      <c r="R52" s="56"/>
      <c r="S52" s="55"/>
      <c r="T52" s="56"/>
      <c r="V52" s="37" t="str">
        <f>IF(ISBLANK('Klasificētās vielas'!$B52),"",IF(Iesniedzējs!$G$9&lt;&gt;"",Iesniedzējs!$G$9,IF(Iesniedzējs!$G$23&lt;&gt;"",Iesniedzējs!$G$23,IF(Iesniedzējs!$G$36&lt;&gt;"",Iesniedzējs!$G$36,"Nav norādīts"))))</f>
        <v/>
      </c>
      <c r="W52" s="37" t="str">
        <f>IFERROR(IF(ISBLANK('Klasificētās vielas'!$B52),"",Iesniedzējs!$D$3&amp;" "&amp;Iesniedzējs!$F$3),"")</f>
        <v/>
      </c>
    </row>
    <row r="53" spans="1:23" x14ac:dyDescent="0.35">
      <c r="A53" s="37" t="str">
        <f>IF(ISBLANK('Klasificētās vielas'!$B53),"",COUNTA($B$4:'Klasificētās vielas'!$B53))</f>
        <v/>
      </c>
      <c r="B53" s="38"/>
      <c r="C53" s="70" t="str">
        <f>IFERROR(VLOOKUP('Klasificētās vielas'!$B53,Klasific_vielas,2,FALSE),"")</f>
        <v/>
      </c>
      <c r="D53" s="70" t="str">
        <f>IFERROR(VLOOKUP('Klasificētās vielas'!$B53,Klasific_vielas,3,FALSE),"")</f>
        <v/>
      </c>
      <c r="E53" s="54"/>
      <c r="F53" s="55"/>
      <c r="G53" s="55"/>
      <c r="H53" s="54"/>
      <c r="I53" s="56"/>
      <c r="J53" s="55"/>
      <c r="K53" s="54"/>
      <c r="L53" s="56"/>
      <c r="M53" s="55"/>
      <c r="N53" s="55"/>
      <c r="O53" s="56"/>
      <c r="P53" s="55"/>
      <c r="Q53" s="55"/>
      <c r="R53" s="56"/>
      <c r="S53" s="55"/>
      <c r="T53" s="56"/>
      <c r="V53" s="37" t="str">
        <f>IF(ISBLANK('Klasificētās vielas'!$B53),"",IF(Iesniedzējs!$G$9&lt;&gt;"",Iesniedzējs!$G$9,IF(Iesniedzējs!$G$23&lt;&gt;"",Iesniedzējs!$G$23,IF(Iesniedzējs!$G$36&lt;&gt;"",Iesniedzējs!$G$36,"Nav norādīts"))))</f>
        <v/>
      </c>
      <c r="W53" s="37" t="str">
        <f>IFERROR(IF(ISBLANK('Klasificētās vielas'!$B53),"",Iesniedzējs!$D$3&amp;" "&amp;Iesniedzējs!$F$3),"")</f>
        <v/>
      </c>
    </row>
    <row r="54" spans="1:23" x14ac:dyDescent="0.35">
      <c r="A54" s="37" t="str">
        <f>IF(ISBLANK('Klasificētās vielas'!$B54),"",COUNTA($B$4:'Klasificētās vielas'!$B54))</f>
        <v/>
      </c>
      <c r="B54" s="38"/>
      <c r="C54" s="70" t="str">
        <f>IFERROR(VLOOKUP('Klasificētās vielas'!$B54,Klasific_vielas,2,FALSE),"")</f>
        <v/>
      </c>
      <c r="D54" s="70" t="str">
        <f>IFERROR(VLOOKUP('Klasificētās vielas'!$B54,Klasific_vielas,3,FALSE),"")</f>
        <v/>
      </c>
      <c r="E54" s="54"/>
      <c r="F54" s="55"/>
      <c r="G54" s="55"/>
      <c r="H54" s="54"/>
      <c r="I54" s="56"/>
      <c r="J54" s="55"/>
      <c r="K54" s="54"/>
      <c r="L54" s="56"/>
      <c r="M54" s="55"/>
      <c r="N54" s="55"/>
      <c r="O54" s="56"/>
      <c r="P54" s="55"/>
      <c r="Q54" s="55"/>
      <c r="R54" s="56"/>
      <c r="S54" s="55"/>
      <c r="T54" s="56"/>
      <c r="V54" s="37" t="str">
        <f>IF(ISBLANK('Klasificētās vielas'!$B54),"",IF(Iesniedzējs!$G$9&lt;&gt;"",Iesniedzējs!$G$9,IF(Iesniedzējs!$G$23&lt;&gt;"",Iesniedzējs!$G$23,IF(Iesniedzējs!$G$36&lt;&gt;"",Iesniedzējs!$G$36,"Nav norādīts"))))</f>
        <v/>
      </c>
      <c r="W54" s="37" t="str">
        <f>IFERROR(IF(ISBLANK('Klasificētās vielas'!$B54),"",Iesniedzējs!$D$3&amp;" "&amp;Iesniedzējs!$F$3),"")</f>
        <v/>
      </c>
    </row>
    <row r="55" spans="1:23" x14ac:dyDescent="0.35">
      <c r="A55" s="37" t="str">
        <f>IF(ISBLANK('Klasificētās vielas'!$B55),"",COUNTA($B$4:'Klasificētās vielas'!$B55))</f>
        <v/>
      </c>
      <c r="B55" s="38"/>
      <c r="C55" s="70" t="str">
        <f>IFERROR(VLOOKUP('Klasificētās vielas'!$B55,Klasific_vielas,2,FALSE),"")</f>
        <v/>
      </c>
      <c r="D55" s="70" t="str">
        <f>IFERROR(VLOOKUP('Klasificētās vielas'!$B55,Klasific_vielas,3,FALSE),"")</f>
        <v/>
      </c>
      <c r="E55" s="54"/>
      <c r="F55" s="55"/>
      <c r="G55" s="55"/>
      <c r="H55" s="54"/>
      <c r="I55" s="56"/>
      <c r="J55" s="55"/>
      <c r="K55" s="54"/>
      <c r="L55" s="56"/>
      <c r="M55" s="55"/>
      <c r="N55" s="55"/>
      <c r="O55" s="56"/>
      <c r="P55" s="55"/>
      <c r="Q55" s="55"/>
      <c r="R55" s="56"/>
      <c r="S55" s="55"/>
      <c r="T55" s="56"/>
      <c r="V55" s="37" t="str">
        <f>IF(ISBLANK('Klasificētās vielas'!$B55),"",IF(Iesniedzējs!$G$9&lt;&gt;"",Iesniedzējs!$G$9,IF(Iesniedzējs!$G$23&lt;&gt;"",Iesniedzējs!$G$23,IF(Iesniedzējs!$G$36&lt;&gt;"",Iesniedzējs!$G$36,"Nav norādīts"))))</f>
        <v/>
      </c>
      <c r="W55" s="37" t="str">
        <f>IFERROR(IF(ISBLANK('Klasificētās vielas'!$B55),"",Iesniedzējs!$D$3&amp;" "&amp;Iesniedzējs!$F$3),"")</f>
        <v/>
      </c>
    </row>
    <row r="56" spans="1:23" x14ac:dyDescent="0.35">
      <c r="A56" s="37" t="str">
        <f>IF(ISBLANK('Klasificētās vielas'!$B56),"",COUNTA($B$4:'Klasificētās vielas'!$B56))</f>
        <v/>
      </c>
      <c r="B56" s="38"/>
      <c r="C56" s="70" t="str">
        <f>IFERROR(VLOOKUP('Klasificētās vielas'!$B56,Klasific_vielas,2,FALSE),"")</f>
        <v/>
      </c>
      <c r="D56" s="70" t="str">
        <f>IFERROR(VLOOKUP('Klasificētās vielas'!$B56,Klasific_vielas,3,FALSE),"")</f>
        <v/>
      </c>
      <c r="E56" s="54"/>
      <c r="F56" s="55"/>
      <c r="G56" s="55"/>
      <c r="H56" s="54"/>
      <c r="I56" s="56"/>
      <c r="J56" s="55"/>
      <c r="K56" s="54"/>
      <c r="L56" s="56"/>
      <c r="M56" s="55"/>
      <c r="N56" s="55"/>
      <c r="O56" s="56"/>
      <c r="P56" s="55"/>
      <c r="Q56" s="55"/>
      <c r="R56" s="56"/>
      <c r="S56" s="55"/>
      <c r="T56" s="56"/>
      <c r="V56" s="37" t="str">
        <f>IF(ISBLANK('Klasificētās vielas'!$B56),"",IF(Iesniedzējs!$G$9&lt;&gt;"",Iesniedzējs!$G$9,IF(Iesniedzējs!$G$23&lt;&gt;"",Iesniedzējs!$G$23,IF(Iesniedzējs!$G$36&lt;&gt;"",Iesniedzējs!$G$36,"Nav norādīts"))))</f>
        <v/>
      </c>
      <c r="W56" s="37" t="str">
        <f>IFERROR(IF(ISBLANK('Klasificētās vielas'!$B56),"",Iesniedzējs!$D$3&amp;" "&amp;Iesniedzējs!$F$3),"")</f>
        <v/>
      </c>
    </row>
    <row r="57" spans="1:23" x14ac:dyDescent="0.35">
      <c r="A57" s="37" t="str">
        <f>IF(ISBLANK('Klasificētās vielas'!$B57),"",COUNTA($B$4:'Klasificētās vielas'!$B57))</f>
        <v/>
      </c>
      <c r="B57" s="38"/>
      <c r="C57" s="70" t="str">
        <f>IFERROR(VLOOKUP('Klasificētās vielas'!$B57,Klasific_vielas,2,FALSE),"")</f>
        <v/>
      </c>
      <c r="D57" s="70" t="str">
        <f>IFERROR(VLOOKUP('Klasificētās vielas'!$B57,Klasific_vielas,3,FALSE),"")</f>
        <v/>
      </c>
      <c r="E57" s="54"/>
      <c r="F57" s="55"/>
      <c r="G57" s="55"/>
      <c r="H57" s="54"/>
      <c r="I57" s="56"/>
      <c r="J57" s="55"/>
      <c r="K57" s="54"/>
      <c r="L57" s="56"/>
      <c r="M57" s="55"/>
      <c r="N57" s="55"/>
      <c r="O57" s="56"/>
      <c r="P57" s="55"/>
      <c r="Q57" s="55"/>
      <c r="R57" s="56"/>
      <c r="S57" s="55"/>
      <c r="T57" s="56"/>
      <c r="V57" s="37" t="str">
        <f>IF(ISBLANK('Klasificētās vielas'!$B57),"",IF(Iesniedzējs!$G$9&lt;&gt;"",Iesniedzējs!$G$9,IF(Iesniedzējs!$G$23&lt;&gt;"",Iesniedzējs!$G$23,IF(Iesniedzējs!$G$36&lt;&gt;"",Iesniedzējs!$G$36,"Nav norādīts"))))</f>
        <v/>
      </c>
      <c r="W57" s="37" t="str">
        <f>IFERROR(IF(ISBLANK('Klasificētās vielas'!$B57),"",Iesniedzējs!$D$3&amp;" "&amp;Iesniedzējs!$F$3),"")</f>
        <v/>
      </c>
    </row>
    <row r="58" spans="1:23" x14ac:dyDescent="0.35">
      <c r="A58" s="37" t="str">
        <f>IF(ISBLANK('Klasificētās vielas'!$B58),"",COUNTA($B$4:'Klasificētās vielas'!$B58))</f>
        <v/>
      </c>
      <c r="B58" s="38"/>
      <c r="C58" s="70" t="str">
        <f>IFERROR(VLOOKUP('Klasificētās vielas'!$B58,Klasific_vielas,2,FALSE),"")</f>
        <v/>
      </c>
      <c r="D58" s="70" t="str">
        <f>IFERROR(VLOOKUP('Klasificētās vielas'!$B58,Klasific_vielas,3,FALSE),"")</f>
        <v/>
      </c>
      <c r="E58" s="54"/>
      <c r="F58" s="55"/>
      <c r="G58" s="55"/>
      <c r="H58" s="54"/>
      <c r="I58" s="56"/>
      <c r="J58" s="55"/>
      <c r="K58" s="54"/>
      <c r="L58" s="56"/>
      <c r="M58" s="55"/>
      <c r="N58" s="55"/>
      <c r="O58" s="56"/>
      <c r="P58" s="55"/>
      <c r="Q58" s="55"/>
      <c r="R58" s="56"/>
      <c r="S58" s="55"/>
      <c r="T58" s="56"/>
      <c r="V58" s="37" t="str">
        <f>IF(ISBLANK('Klasificētās vielas'!$B58),"",IF(Iesniedzējs!$G$9&lt;&gt;"",Iesniedzējs!$G$9,IF(Iesniedzējs!$G$23&lt;&gt;"",Iesniedzējs!$G$23,IF(Iesniedzējs!$G$36&lt;&gt;"",Iesniedzējs!$G$36,"Nav norādīts"))))</f>
        <v/>
      </c>
      <c r="W58" s="37" t="str">
        <f>IFERROR(IF(ISBLANK('Klasificētās vielas'!$B58),"",Iesniedzējs!$D$3&amp;" "&amp;Iesniedzējs!$F$3),"")</f>
        <v/>
      </c>
    </row>
    <row r="59" spans="1:23" x14ac:dyDescent="0.35">
      <c r="A59" s="37" t="str">
        <f>IF(ISBLANK('Klasificētās vielas'!$B59),"",COUNTA($B$4:'Klasificētās vielas'!$B59))</f>
        <v/>
      </c>
      <c r="B59" s="38"/>
      <c r="C59" s="70" t="str">
        <f>IFERROR(VLOOKUP('Klasificētās vielas'!$B59,Klasific_vielas,2,FALSE),"")</f>
        <v/>
      </c>
      <c r="D59" s="70" t="str">
        <f>IFERROR(VLOOKUP('Klasificētās vielas'!$B59,Klasific_vielas,3,FALSE),"")</f>
        <v/>
      </c>
      <c r="E59" s="54"/>
      <c r="F59" s="55"/>
      <c r="G59" s="55"/>
      <c r="H59" s="54"/>
      <c r="I59" s="56"/>
      <c r="J59" s="55"/>
      <c r="K59" s="54"/>
      <c r="L59" s="56"/>
      <c r="M59" s="55"/>
      <c r="N59" s="55"/>
      <c r="O59" s="56"/>
      <c r="P59" s="55"/>
      <c r="Q59" s="55"/>
      <c r="R59" s="56"/>
      <c r="S59" s="55"/>
      <c r="T59" s="56"/>
      <c r="V59" s="37" t="str">
        <f>IF(ISBLANK('Klasificētās vielas'!$B59),"",IF(Iesniedzējs!$G$9&lt;&gt;"",Iesniedzējs!$G$9,IF(Iesniedzējs!$G$23&lt;&gt;"",Iesniedzējs!$G$23,IF(Iesniedzējs!$G$36&lt;&gt;"",Iesniedzējs!$G$36,"Nav norādīts"))))</f>
        <v/>
      </c>
      <c r="W59" s="37" t="str">
        <f>IFERROR(IF(ISBLANK('Klasificētās vielas'!$B59),"",Iesniedzējs!$D$3&amp;" "&amp;Iesniedzējs!$F$3),"")</f>
        <v/>
      </c>
    </row>
    <row r="60" spans="1:23" x14ac:dyDescent="0.35">
      <c r="A60" s="37" t="str">
        <f>IF(ISBLANK('Klasificētās vielas'!$B60),"",COUNTA($B$4:'Klasificētās vielas'!$B60))</f>
        <v/>
      </c>
      <c r="B60" s="38"/>
      <c r="C60" s="70" t="str">
        <f>IFERROR(VLOOKUP('Klasificētās vielas'!$B60,Klasific_vielas,2,FALSE),"")</f>
        <v/>
      </c>
      <c r="D60" s="70" t="str">
        <f>IFERROR(VLOOKUP('Klasificētās vielas'!$B60,Klasific_vielas,3,FALSE),"")</f>
        <v/>
      </c>
      <c r="E60" s="54"/>
      <c r="F60" s="55"/>
      <c r="G60" s="55"/>
      <c r="H60" s="54"/>
      <c r="I60" s="56"/>
      <c r="J60" s="55"/>
      <c r="K60" s="54"/>
      <c r="L60" s="56"/>
      <c r="M60" s="55"/>
      <c r="N60" s="55"/>
      <c r="O60" s="56"/>
      <c r="P60" s="55"/>
      <c r="Q60" s="55"/>
      <c r="R60" s="56"/>
      <c r="S60" s="55"/>
      <c r="T60" s="56"/>
      <c r="V60" s="37" t="str">
        <f>IF(ISBLANK('Klasificētās vielas'!$B60),"",IF(Iesniedzējs!$G$9&lt;&gt;"",Iesniedzējs!$G$9,IF(Iesniedzējs!$G$23&lt;&gt;"",Iesniedzējs!$G$23,IF(Iesniedzējs!$G$36&lt;&gt;"",Iesniedzējs!$G$36,"Nav norādīts"))))</f>
        <v/>
      </c>
      <c r="W60" s="37" t="str">
        <f>IFERROR(IF(ISBLANK('Klasificētās vielas'!$B60),"",Iesniedzējs!$D$3&amp;" "&amp;Iesniedzējs!$F$3),"")</f>
        <v/>
      </c>
    </row>
    <row r="61" spans="1:23" x14ac:dyDescent="0.35">
      <c r="A61" s="37" t="str">
        <f>IF(ISBLANK('Klasificētās vielas'!$B61),"",COUNTA($B$4:'Klasificētās vielas'!$B61))</f>
        <v/>
      </c>
      <c r="B61" s="38"/>
      <c r="C61" s="70" t="str">
        <f>IFERROR(VLOOKUP('Klasificētās vielas'!$B61,Klasific_vielas,2,FALSE),"")</f>
        <v/>
      </c>
      <c r="D61" s="70" t="str">
        <f>IFERROR(VLOOKUP('Klasificētās vielas'!$B61,Klasific_vielas,3,FALSE),"")</f>
        <v/>
      </c>
      <c r="E61" s="54"/>
      <c r="F61" s="55"/>
      <c r="G61" s="55"/>
      <c r="H61" s="54"/>
      <c r="I61" s="56"/>
      <c r="J61" s="55"/>
      <c r="K61" s="54"/>
      <c r="L61" s="56"/>
      <c r="M61" s="55"/>
      <c r="N61" s="55"/>
      <c r="O61" s="56"/>
      <c r="P61" s="55"/>
      <c r="Q61" s="55"/>
      <c r="R61" s="56"/>
      <c r="S61" s="55"/>
      <c r="T61" s="56"/>
      <c r="V61" s="37" t="str">
        <f>IF(ISBLANK('Klasificētās vielas'!$B61),"",IF(Iesniedzējs!$G$9&lt;&gt;"",Iesniedzējs!$G$9,IF(Iesniedzējs!$G$23&lt;&gt;"",Iesniedzējs!$G$23,IF(Iesniedzējs!$G$36&lt;&gt;"",Iesniedzējs!$G$36,"Nav norādīts"))))</f>
        <v/>
      </c>
      <c r="W61" s="37" t="str">
        <f>IFERROR(IF(ISBLANK('Klasificētās vielas'!$B61),"",Iesniedzējs!$D$3&amp;" "&amp;Iesniedzējs!$F$3),"")</f>
        <v/>
      </c>
    </row>
    <row r="62" spans="1:23" x14ac:dyDescent="0.35">
      <c r="A62" s="37" t="str">
        <f>IF(ISBLANK('Klasificētās vielas'!$B62),"",COUNTA($B$4:'Klasificētās vielas'!$B62))</f>
        <v/>
      </c>
      <c r="B62" s="38"/>
      <c r="C62" s="70" t="str">
        <f>IFERROR(VLOOKUP('Klasificētās vielas'!$B62,Klasific_vielas,2,FALSE),"")</f>
        <v/>
      </c>
      <c r="D62" s="70" t="str">
        <f>IFERROR(VLOOKUP('Klasificētās vielas'!$B62,Klasific_vielas,3,FALSE),"")</f>
        <v/>
      </c>
      <c r="E62" s="54"/>
      <c r="F62" s="55"/>
      <c r="G62" s="55"/>
      <c r="H62" s="54"/>
      <c r="I62" s="56"/>
      <c r="J62" s="55"/>
      <c r="K62" s="54"/>
      <c r="L62" s="56"/>
      <c r="M62" s="55"/>
      <c r="N62" s="55"/>
      <c r="O62" s="56"/>
      <c r="P62" s="55"/>
      <c r="Q62" s="55"/>
      <c r="R62" s="56"/>
      <c r="S62" s="55"/>
      <c r="T62" s="56"/>
      <c r="V62" s="37" t="str">
        <f>IF(ISBLANK('Klasificētās vielas'!$B62),"",IF(Iesniedzējs!$G$9&lt;&gt;"",Iesniedzējs!$G$9,IF(Iesniedzējs!$G$23&lt;&gt;"",Iesniedzējs!$G$23,IF(Iesniedzējs!$G$36&lt;&gt;"",Iesniedzējs!$G$36,"Nav norādīts"))))</f>
        <v/>
      </c>
      <c r="W62" s="37" t="str">
        <f>IFERROR(IF(ISBLANK('Klasificētās vielas'!$B62),"",Iesniedzējs!$D$3&amp;" "&amp;Iesniedzējs!$F$3),"")</f>
        <v/>
      </c>
    </row>
    <row r="63" spans="1:23" x14ac:dyDescent="0.35">
      <c r="A63" s="37" t="str">
        <f>IF(ISBLANK('Klasificētās vielas'!$B63),"",COUNTA($B$4:'Klasificētās vielas'!$B63))</f>
        <v/>
      </c>
      <c r="B63" s="38"/>
      <c r="C63" s="70" t="str">
        <f>IFERROR(VLOOKUP('Klasificētās vielas'!$B63,Klasific_vielas,2,FALSE),"")</f>
        <v/>
      </c>
      <c r="D63" s="70" t="str">
        <f>IFERROR(VLOOKUP('Klasificētās vielas'!$B63,Klasific_vielas,3,FALSE),"")</f>
        <v/>
      </c>
      <c r="E63" s="54"/>
      <c r="F63" s="55"/>
      <c r="G63" s="55"/>
      <c r="H63" s="54"/>
      <c r="I63" s="56"/>
      <c r="J63" s="55"/>
      <c r="K63" s="54"/>
      <c r="L63" s="56"/>
      <c r="M63" s="55"/>
      <c r="N63" s="55"/>
      <c r="O63" s="56"/>
      <c r="P63" s="55"/>
      <c r="Q63" s="55"/>
      <c r="R63" s="56"/>
      <c r="S63" s="55"/>
      <c r="T63" s="56"/>
      <c r="V63" s="37" t="str">
        <f>IF(ISBLANK('Klasificētās vielas'!$B63),"",IF(Iesniedzējs!$G$9&lt;&gt;"",Iesniedzējs!$G$9,IF(Iesniedzējs!$G$23&lt;&gt;"",Iesniedzējs!$G$23,IF(Iesniedzējs!$G$36&lt;&gt;"",Iesniedzējs!$G$36,"Nav norādīts"))))</f>
        <v/>
      </c>
      <c r="W63" s="37" t="str">
        <f>IFERROR(IF(ISBLANK('Klasificētās vielas'!$B63),"",Iesniedzējs!$D$3&amp;" "&amp;Iesniedzējs!$F$3),"")</f>
        <v/>
      </c>
    </row>
    <row r="64" spans="1:23" x14ac:dyDescent="0.35">
      <c r="A64" s="37" t="str">
        <f>IF(ISBLANK('Klasificētās vielas'!$B64),"",COUNTA($B$4:'Klasificētās vielas'!$B64))</f>
        <v/>
      </c>
      <c r="B64" s="38"/>
      <c r="C64" s="70" t="str">
        <f>IFERROR(VLOOKUP('Klasificētās vielas'!$B64,Klasific_vielas,2,FALSE),"")</f>
        <v/>
      </c>
      <c r="D64" s="70" t="str">
        <f>IFERROR(VLOOKUP('Klasificētās vielas'!$B64,Klasific_vielas,3,FALSE),"")</f>
        <v/>
      </c>
      <c r="E64" s="54"/>
      <c r="F64" s="55"/>
      <c r="G64" s="55"/>
      <c r="H64" s="54"/>
      <c r="I64" s="56"/>
      <c r="J64" s="55"/>
      <c r="K64" s="54"/>
      <c r="L64" s="56"/>
      <c r="M64" s="55"/>
      <c r="N64" s="55"/>
      <c r="O64" s="56"/>
      <c r="P64" s="55"/>
      <c r="Q64" s="55"/>
      <c r="R64" s="56"/>
      <c r="S64" s="55"/>
      <c r="T64" s="56"/>
      <c r="V64" s="37" t="str">
        <f>IF(ISBLANK('Klasificētās vielas'!$B64),"",IF(Iesniedzējs!$G$9&lt;&gt;"",Iesniedzējs!$G$9,IF(Iesniedzējs!$G$23&lt;&gt;"",Iesniedzējs!$G$23,IF(Iesniedzējs!$G$36&lt;&gt;"",Iesniedzējs!$G$36,"Nav norādīts"))))</f>
        <v/>
      </c>
      <c r="W64" s="37" t="str">
        <f>IFERROR(IF(ISBLANK('Klasificētās vielas'!$B64),"",Iesniedzējs!$D$3&amp;" "&amp;Iesniedzējs!$F$3),"")</f>
        <v/>
      </c>
    </row>
    <row r="65" spans="1:23" x14ac:dyDescent="0.35">
      <c r="A65" s="37" t="str">
        <f>IF(ISBLANK('Klasificētās vielas'!$B65),"",COUNTA($B$4:'Klasificētās vielas'!$B65))</f>
        <v/>
      </c>
      <c r="B65" s="38"/>
      <c r="C65" s="70" t="str">
        <f>IFERROR(VLOOKUP('Klasificētās vielas'!$B65,Klasific_vielas,2,FALSE),"")</f>
        <v/>
      </c>
      <c r="D65" s="70" t="str">
        <f>IFERROR(VLOOKUP('Klasificētās vielas'!$B65,Klasific_vielas,3,FALSE),"")</f>
        <v/>
      </c>
      <c r="E65" s="54"/>
      <c r="F65" s="55"/>
      <c r="G65" s="55"/>
      <c r="H65" s="54"/>
      <c r="I65" s="56"/>
      <c r="J65" s="55"/>
      <c r="K65" s="54"/>
      <c r="L65" s="56"/>
      <c r="M65" s="55"/>
      <c r="N65" s="55"/>
      <c r="O65" s="56"/>
      <c r="P65" s="55"/>
      <c r="Q65" s="55"/>
      <c r="R65" s="56"/>
      <c r="S65" s="55"/>
      <c r="T65" s="56"/>
      <c r="V65" s="37" t="str">
        <f>IF(ISBLANK('Klasificētās vielas'!$B65),"",IF(Iesniedzējs!$G$9&lt;&gt;"",Iesniedzējs!$G$9,IF(Iesniedzējs!$G$23&lt;&gt;"",Iesniedzējs!$G$23,IF(Iesniedzējs!$G$36&lt;&gt;"",Iesniedzējs!$G$36,"Nav norādīts"))))</f>
        <v/>
      </c>
      <c r="W65" s="37" t="str">
        <f>IFERROR(IF(ISBLANK('Klasificētās vielas'!$B65),"",Iesniedzējs!$D$3&amp;" "&amp;Iesniedzējs!$F$3),"")</f>
        <v/>
      </c>
    </row>
    <row r="66" spans="1:23" x14ac:dyDescent="0.35">
      <c r="A66" s="37" t="str">
        <f>IF(ISBLANK('Klasificētās vielas'!$B66),"",COUNTA($B$4:'Klasificētās vielas'!$B66))</f>
        <v/>
      </c>
      <c r="B66" s="38"/>
      <c r="C66" s="70" t="str">
        <f>IFERROR(VLOOKUP('Klasificētās vielas'!$B66,Klasific_vielas,2,FALSE),"")</f>
        <v/>
      </c>
      <c r="D66" s="70" t="str">
        <f>IFERROR(VLOOKUP('Klasificētās vielas'!$B66,Klasific_vielas,3,FALSE),"")</f>
        <v/>
      </c>
      <c r="E66" s="54"/>
      <c r="F66" s="55"/>
      <c r="G66" s="55"/>
      <c r="H66" s="54"/>
      <c r="I66" s="56"/>
      <c r="J66" s="55"/>
      <c r="K66" s="54"/>
      <c r="L66" s="56"/>
      <c r="M66" s="55"/>
      <c r="N66" s="55"/>
      <c r="O66" s="56"/>
      <c r="P66" s="55"/>
      <c r="Q66" s="55"/>
      <c r="R66" s="56"/>
      <c r="S66" s="55"/>
      <c r="T66" s="56"/>
      <c r="V66" s="37" t="str">
        <f>IF(ISBLANK('Klasificētās vielas'!$B66),"",IF(Iesniedzējs!$G$9&lt;&gt;"",Iesniedzējs!$G$9,IF(Iesniedzējs!$G$23&lt;&gt;"",Iesniedzējs!$G$23,IF(Iesniedzējs!$G$36&lt;&gt;"",Iesniedzējs!$G$36,"Nav norādīts"))))</f>
        <v/>
      </c>
      <c r="W66" s="37" t="str">
        <f>IFERROR(IF(ISBLANK('Klasificētās vielas'!$B66),"",Iesniedzējs!$D$3&amp;" "&amp;Iesniedzējs!$F$3),"")</f>
        <v/>
      </c>
    </row>
    <row r="67" spans="1:23" x14ac:dyDescent="0.35">
      <c r="A67" s="37" t="str">
        <f>IF(ISBLANK('Klasificētās vielas'!$B67),"",COUNTA($B$4:'Klasificētās vielas'!$B67))</f>
        <v/>
      </c>
      <c r="B67" s="38"/>
      <c r="C67" s="70" t="str">
        <f>IFERROR(VLOOKUP('Klasificētās vielas'!$B67,Klasific_vielas,2,FALSE),"")</f>
        <v/>
      </c>
      <c r="D67" s="70" t="str">
        <f>IFERROR(VLOOKUP('Klasificētās vielas'!$B67,Klasific_vielas,3,FALSE),"")</f>
        <v/>
      </c>
      <c r="E67" s="54"/>
      <c r="F67" s="55"/>
      <c r="G67" s="55"/>
      <c r="H67" s="54"/>
      <c r="I67" s="56"/>
      <c r="J67" s="55"/>
      <c r="K67" s="54"/>
      <c r="L67" s="56"/>
      <c r="M67" s="55"/>
      <c r="N67" s="55"/>
      <c r="O67" s="56"/>
      <c r="P67" s="55"/>
      <c r="Q67" s="55"/>
      <c r="R67" s="56"/>
      <c r="S67" s="55"/>
      <c r="T67" s="56"/>
      <c r="V67" s="37" t="str">
        <f>IF(ISBLANK('Klasificētās vielas'!$B67),"",IF(Iesniedzējs!$G$9&lt;&gt;"",Iesniedzējs!$G$9,IF(Iesniedzējs!$G$23&lt;&gt;"",Iesniedzējs!$G$23,IF(Iesniedzējs!$G$36&lt;&gt;"",Iesniedzējs!$G$36,"Nav norādīts"))))</f>
        <v/>
      </c>
      <c r="W67" s="37" t="str">
        <f>IFERROR(IF(ISBLANK('Klasificētās vielas'!$B67),"",Iesniedzējs!$D$3&amp;" "&amp;Iesniedzējs!$F$3),"")</f>
        <v/>
      </c>
    </row>
    <row r="68" spans="1:23" x14ac:dyDescent="0.35">
      <c r="A68" s="37" t="str">
        <f>IF(ISBLANK('Klasificētās vielas'!$B68),"",COUNTA($B$4:'Klasificētās vielas'!$B68))</f>
        <v/>
      </c>
      <c r="B68" s="38"/>
      <c r="C68" s="70" t="str">
        <f>IFERROR(VLOOKUP('Klasificētās vielas'!$B68,Klasific_vielas,2,FALSE),"")</f>
        <v/>
      </c>
      <c r="D68" s="70" t="str">
        <f>IFERROR(VLOOKUP('Klasificētās vielas'!$B68,Klasific_vielas,3,FALSE),"")</f>
        <v/>
      </c>
      <c r="E68" s="54"/>
      <c r="F68" s="55"/>
      <c r="G68" s="55"/>
      <c r="H68" s="54"/>
      <c r="I68" s="56"/>
      <c r="J68" s="55"/>
      <c r="K68" s="54"/>
      <c r="L68" s="56"/>
      <c r="M68" s="55"/>
      <c r="N68" s="55"/>
      <c r="O68" s="56"/>
      <c r="P68" s="55"/>
      <c r="Q68" s="55"/>
      <c r="R68" s="56"/>
      <c r="S68" s="55"/>
      <c r="T68" s="56"/>
      <c r="V68" s="37" t="str">
        <f>IF(ISBLANK('Klasificētās vielas'!$B68),"",IF(Iesniedzējs!$G$9&lt;&gt;"",Iesniedzējs!$G$9,IF(Iesniedzējs!$G$23&lt;&gt;"",Iesniedzējs!$G$23,IF(Iesniedzējs!$G$36&lt;&gt;"",Iesniedzējs!$G$36,"Nav norādīts"))))</f>
        <v/>
      </c>
      <c r="W68" s="37" t="str">
        <f>IFERROR(IF(ISBLANK('Klasificētās vielas'!$B68),"",Iesniedzējs!$D$3&amp;" "&amp;Iesniedzējs!$F$3),"")</f>
        <v/>
      </c>
    </row>
    <row r="69" spans="1:23" x14ac:dyDescent="0.35">
      <c r="A69" s="37" t="str">
        <f>IF(ISBLANK('Klasificētās vielas'!$B69),"",COUNTA($B$4:'Klasificētās vielas'!$B69))</f>
        <v/>
      </c>
      <c r="B69" s="38"/>
      <c r="C69" s="70" t="str">
        <f>IFERROR(VLOOKUP('Klasificētās vielas'!$B69,Klasific_vielas,2,FALSE),"")</f>
        <v/>
      </c>
      <c r="D69" s="70" t="str">
        <f>IFERROR(VLOOKUP('Klasificētās vielas'!$B69,Klasific_vielas,3,FALSE),"")</f>
        <v/>
      </c>
      <c r="E69" s="54"/>
      <c r="F69" s="55"/>
      <c r="G69" s="55"/>
      <c r="H69" s="54"/>
      <c r="I69" s="56"/>
      <c r="J69" s="55"/>
      <c r="K69" s="54"/>
      <c r="L69" s="56"/>
      <c r="M69" s="55"/>
      <c r="N69" s="55"/>
      <c r="O69" s="56"/>
      <c r="P69" s="55"/>
      <c r="Q69" s="55"/>
      <c r="R69" s="56"/>
      <c r="S69" s="55"/>
      <c r="T69" s="56"/>
      <c r="V69" s="37" t="str">
        <f>IF(ISBLANK('Klasificētās vielas'!$B69),"",IF(Iesniedzējs!$G$9&lt;&gt;"",Iesniedzējs!$G$9,IF(Iesniedzējs!$G$23&lt;&gt;"",Iesniedzējs!$G$23,IF(Iesniedzējs!$G$36&lt;&gt;"",Iesniedzējs!$G$36,"Nav norādīts"))))</f>
        <v/>
      </c>
      <c r="W69" s="37" t="str">
        <f>IFERROR(IF(ISBLANK('Klasificētās vielas'!$B69),"",Iesniedzējs!$D$3&amp;" "&amp;Iesniedzējs!$F$3),"")</f>
        <v/>
      </c>
    </row>
    <row r="70" spans="1:23" x14ac:dyDescent="0.35">
      <c r="A70" s="37" t="str">
        <f>IF(ISBLANK('Klasificētās vielas'!$B70),"",COUNTA($B$4:'Klasificētās vielas'!$B70))</f>
        <v/>
      </c>
      <c r="B70" s="38"/>
      <c r="C70" s="70" t="str">
        <f>IFERROR(VLOOKUP('Klasificētās vielas'!$B70,Klasific_vielas,2,FALSE),"")</f>
        <v/>
      </c>
      <c r="D70" s="70" t="str">
        <f>IFERROR(VLOOKUP('Klasificētās vielas'!$B70,Klasific_vielas,3,FALSE),"")</f>
        <v/>
      </c>
      <c r="E70" s="54"/>
      <c r="F70" s="55"/>
      <c r="G70" s="55"/>
      <c r="H70" s="54"/>
      <c r="I70" s="56"/>
      <c r="J70" s="55"/>
      <c r="K70" s="54"/>
      <c r="L70" s="56"/>
      <c r="M70" s="55"/>
      <c r="N70" s="55"/>
      <c r="O70" s="56"/>
      <c r="P70" s="55"/>
      <c r="Q70" s="55"/>
      <c r="R70" s="56"/>
      <c r="S70" s="55"/>
      <c r="T70" s="56"/>
      <c r="V70" s="37" t="str">
        <f>IF(ISBLANK('Klasificētās vielas'!$B70),"",IF(Iesniedzējs!$G$9&lt;&gt;"",Iesniedzējs!$G$9,IF(Iesniedzējs!$G$23&lt;&gt;"",Iesniedzējs!$G$23,IF(Iesniedzējs!$G$36&lt;&gt;"",Iesniedzējs!$G$36,"Nav norādīts"))))</f>
        <v/>
      </c>
      <c r="W70" s="37" t="str">
        <f>IFERROR(IF(ISBLANK('Klasificētās vielas'!$B70),"",Iesniedzējs!$D$3&amp;" "&amp;Iesniedzējs!$F$3),"")</f>
        <v/>
      </c>
    </row>
    <row r="71" spans="1:23" x14ac:dyDescent="0.35">
      <c r="A71" s="37" t="str">
        <f>IF(ISBLANK('Klasificētās vielas'!$B71),"",COUNTA($B$4:'Klasificētās vielas'!$B71))</f>
        <v/>
      </c>
      <c r="B71" s="38"/>
      <c r="C71" s="70" t="str">
        <f>IFERROR(VLOOKUP('Klasificētās vielas'!$B71,Klasific_vielas,2,FALSE),"")</f>
        <v/>
      </c>
      <c r="D71" s="70" t="str">
        <f>IFERROR(VLOOKUP('Klasificētās vielas'!$B71,Klasific_vielas,3,FALSE),"")</f>
        <v/>
      </c>
      <c r="E71" s="54"/>
      <c r="F71" s="55"/>
      <c r="G71" s="55"/>
      <c r="H71" s="54"/>
      <c r="I71" s="56"/>
      <c r="J71" s="55"/>
      <c r="K71" s="54"/>
      <c r="L71" s="56"/>
      <c r="M71" s="55"/>
      <c r="N71" s="55"/>
      <c r="O71" s="56"/>
      <c r="P71" s="55"/>
      <c r="Q71" s="55"/>
      <c r="R71" s="56"/>
      <c r="S71" s="55"/>
      <c r="T71" s="56"/>
      <c r="V71" s="37" t="str">
        <f>IF(ISBLANK('Klasificētās vielas'!$B71),"",IF(Iesniedzējs!$G$9&lt;&gt;"",Iesniedzējs!$G$9,IF(Iesniedzējs!$G$23&lt;&gt;"",Iesniedzējs!$G$23,IF(Iesniedzējs!$G$36&lt;&gt;"",Iesniedzējs!$G$36,"Nav norādīts"))))</f>
        <v/>
      </c>
      <c r="W71" s="37" t="str">
        <f>IFERROR(IF(ISBLANK('Klasificētās vielas'!$B71),"",Iesniedzējs!$D$3&amp;" "&amp;Iesniedzējs!$F$3),"")</f>
        <v/>
      </c>
    </row>
    <row r="72" spans="1:23" x14ac:dyDescent="0.35">
      <c r="A72" s="37" t="str">
        <f>IF(ISBLANK('Klasificētās vielas'!$B72),"",COUNTA($B$4:'Klasificētās vielas'!$B72))</f>
        <v/>
      </c>
      <c r="B72" s="38"/>
      <c r="C72" s="70" t="str">
        <f>IFERROR(VLOOKUP('Klasificētās vielas'!$B72,Klasific_vielas,2,FALSE),"")</f>
        <v/>
      </c>
      <c r="D72" s="70" t="str">
        <f>IFERROR(VLOOKUP('Klasificētās vielas'!$B72,Klasific_vielas,3,FALSE),"")</f>
        <v/>
      </c>
      <c r="E72" s="54"/>
      <c r="F72" s="55"/>
      <c r="G72" s="55"/>
      <c r="H72" s="54"/>
      <c r="I72" s="56"/>
      <c r="J72" s="55"/>
      <c r="K72" s="54"/>
      <c r="L72" s="56"/>
      <c r="M72" s="55"/>
      <c r="N72" s="55"/>
      <c r="O72" s="56"/>
      <c r="P72" s="55"/>
      <c r="Q72" s="55"/>
      <c r="R72" s="56"/>
      <c r="S72" s="55"/>
      <c r="T72" s="56"/>
      <c r="V72" s="37" t="str">
        <f>IF(ISBLANK('Klasificētās vielas'!$B72),"",IF(Iesniedzējs!$G$9&lt;&gt;"",Iesniedzējs!$G$9,IF(Iesniedzējs!$G$23&lt;&gt;"",Iesniedzējs!$G$23,IF(Iesniedzējs!$G$36&lt;&gt;"",Iesniedzējs!$G$36,"Nav norādīts"))))</f>
        <v/>
      </c>
      <c r="W72" s="37" t="str">
        <f>IFERROR(IF(ISBLANK('Klasificētās vielas'!$B72),"",Iesniedzējs!$D$3&amp;" "&amp;Iesniedzējs!$F$3),"")</f>
        <v/>
      </c>
    </row>
    <row r="73" spans="1:23" x14ac:dyDescent="0.35">
      <c r="A73" s="37" t="str">
        <f>IF(ISBLANK('Klasificētās vielas'!$B73),"",COUNTA($B$4:'Klasificētās vielas'!$B73))</f>
        <v/>
      </c>
      <c r="B73" s="38"/>
      <c r="C73" s="70" t="str">
        <f>IFERROR(VLOOKUP('Klasificētās vielas'!$B73,Klasific_vielas,2,FALSE),"")</f>
        <v/>
      </c>
      <c r="D73" s="70" t="str">
        <f>IFERROR(VLOOKUP('Klasificētās vielas'!$B73,Klasific_vielas,3,FALSE),"")</f>
        <v/>
      </c>
      <c r="E73" s="54"/>
      <c r="F73" s="55"/>
      <c r="G73" s="55"/>
      <c r="H73" s="54"/>
      <c r="I73" s="56"/>
      <c r="J73" s="55"/>
      <c r="K73" s="54"/>
      <c r="L73" s="56"/>
      <c r="M73" s="55"/>
      <c r="N73" s="55"/>
      <c r="O73" s="56"/>
      <c r="P73" s="55"/>
      <c r="Q73" s="55"/>
      <c r="R73" s="56"/>
      <c r="S73" s="55"/>
      <c r="T73" s="56"/>
      <c r="V73" s="37" t="str">
        <f>IF(ISBLANK('Klasificētās vielas'!$B73),"",IF(Iesniedzējs!$G$9&lt;&gt;"",Iesniedzējs!$G$9,IF(Iesniedzējs!$G$23&lt;&gt;"",Iesniedzējs!$G$23,IF(Iesniedzējs!$G$36&lt;&gt;"",Iesniedzējs!$G$36,"Nav norādīts"))))</f>
        <v/>
      </c>
      <c r="W73" s="37" t="str">
        <f>IFERROR(IF(ISBLANK('Klasificētās vielas'!$B73),"",Iesniedzējs!$D$3&amp;" "&amp;Iesniedzējs!$F$3),"")</f>
        <v/>
      </c>
    </row>
    <row r="74" spans="1:23" x14ac:dyDescent="0.35">
      <c r="A74" s="37" t="str">
        <f>IF(ISBLANK('Klasificētās vielas'!$B74),"",COUNTA($B$4:'Klasificētās vielas'!$B74))</f>
        <v/>
      </c>
      <c r="B74" s="38"/>
      <c r="C74" s="70" t="str">
        <f>IFERROR(VLOOKUP('Klasificētās vielas'!$B74,Klasific_vielas,2,FALSE),"")</f>
        <v/>
      </c>
      <c r="D74" s="70" t="str">
        <f>IFERROR(VLOOKUP('Klasificētās vielas'!$B74,Klasific_vielas,3,FALSE),"")</f>
        <v/>
      </c>
      <c r="E74" s="54"/>
      <c r="F74" s="55"/>
      <c r="G74" s="55"/>
      <c r="H74" s="54"/>
      <c r="I74" s="56"/>
      <c r="J74" s="55"/>
      <c r="K74" s="54"/>
      <c r="L74" s="56"/>
      <c r="M74" s="55"/>
      <c r="N74" s="55"/>
      <c r="O74" s="56"/>
      <c r="P74" s="55"/>
      <c r="Q74" s="55"/>
      <c r="R74" s="56"/>
      <c r="S74" s="55"/>
      <c r="T74" s="56"/>
      <c r="V74" s="37" t="str">
        <f>IF(ISBLANK('Klasificētās vielas'!$B74),"",IF(Iesniedzējs!$G$9&lt;&gt;"",Iesniedzējs!$G$9,IF(Iesniedzējs!$G$23&lt;&gt;"",Iesniedzējs!$G$23,IF(Iesniedzējs!$G$36&lt;&gt;"",Iesniedzējs!$G$36,"Nav norādīts"))))</f>
        <v/>
      </c>
      <c r="W74" s="37" t="str">
        <f>IFERROR(IF(ISBLANK('Klasificētās vielas'!$B74),"",Iesniedzējs!$D$3&amp;" "&amp;Iesniedzējs!$F$3),"")</f>
        <v/>
      </c>
    </row>
  </sheetData>
  <sheetProtection algorithmName="SHA-512" hashValue="74skzFtOcfx7BD+2Zg4EKoZzP3XEffPiPhIlcjYIe3dveZaB9jyVXnwRm6+aAojRhNAW98R5sTSjELBdB7zg5Q==" saltValue="5m51/VUBOFoiPt7LCliKow==" spinCount="100000" sheet="1" selectLockedCells="1"/>
  <mergeCells count="4">
    <mergeCell ref="G2:I2"/>
    <mergeCell ref="J2:L2"/>
    <mergeCell ref="M2:R2"/>
    <mergeCell ref="S2:T2"/>
  </mergeCells>
  <conditionalFormatting sqref="E4:E74">
    <cfRule type="expression" dxfId="11" priority="18">
      <formula>AND(ISBLANK(B4),NOT(ISBLANK(E4)))</formula>
    </cfRule>
  </conditionalFormatting>
  <conditionalFormatting sqref="G4:G8 H4:I74 M4:O74 S4:T74 G10:G74">
    <cfRule type="expression" dxfId="10" priority="13">
      <formula>MOD(ROW(),2)=0</formula>
    </cfRule>
  </conditionalFormatting>
  <conditionalFormatting sqref="U4:U74 J4:J74 K4:K74 L4:L74 P4:R74">
    <cfRule type="expression" dxfId="9" priority="11">
      <formula>MOD(ROW(),2)=0</formula>
    </cfRule>
  </conditionalFormatting>
  <conditionalFormatting sqref="U4:U74">
    <cfRule type="cellIs" dxfId="8" priority="1" operator="lessThan">
      <formula>0</formula>
    </cfRule>
    <cfRule type="colorScale" priority="2">
      <colorScale>
        <cfvo type="min"/>
        <cfvo type="max"/>
        <color rgb="FFFF7128"/>
        <color rgb="FFFFEF9C"/>
      </colorScale>
    </cfRule>
  </conditionalFormatting>
  <dataValidations count="4">
    <dataValidation type="list" allowBlank="1" showInputMessage="1" showErrorMessage="1" errorTitle="Nosaukums!" error="Viela ir jāizvēlas no iznirstošās izvēlnes vai jāievada, lai precīzi atbilst izvēlnē pieejamajiem nosaukumiem." prompt="Izvēlieties vielu no nolaižamā saraksta izvēlnes. _x000a_Vielu sāļus, kas nav nolaižamajā sarakstā - ievadiet brīvā veidā." sqref="B4:B74" xr:uid="{00000000-0002-0000-0100-000000000000}">
      <formula1>Klasific_nosauk</formula1>
    </dataValidation>
    <dataValidation type="list" allowBlank="1" showInputMessage="1" showErrorMessage="1" error="Mērvienības ir jāizvēlas no iznirstošās izēlnes vai jāievada precīzi tādas kā ir pieejamas iznirtošajā izvēlnē." prompt="Izvēlieties mērvienību no nolaižamā saraksta izvēlnes." sqref="E4:E74" xr:uid="{00000000-0002-0000-0100-000001000000}">
      <formula1>Merv</formula1>
    </dataValidation>
    <dataValidation type="decimal" operator="greaterThanOrEqual" allowBlank="1" showInputMessage="1" showErrorMessage="1" error="Lūdzu ievadiet tikai pozitīvus decimālskaitļus._x000a_Decimālajam atdalītājam (punktam vai komatam) jābūt atbilstošam jūsu sistēmas uzstādījumiem." sqref="U4:U74 J4:J74 S4:S74 M4:M74 P4:P74 F4:G74" xr:uid="{00000000-0002-0000-0100-000002000000}">
      <formula1>0</formula1>
    </dataValidation>
    <dataValidation type="list" allowBlank="1" showInputMessage="1" showErrorMessage="1" error="Valsts ir jāizvēlas no iznirstošās izvēlnes vai jāievada tā, lai tā precīzi atbilst izvēlnē pieejamajiem nosaukumiem." prompt="Izvēlieties valsti no nolaižamā saraksta izvēlnes." sqref="H4:H74 K4:K74 N4:N74 Q4:Q74" xr:uid="{00000000-0002-0000-0100-000003000000}">
      <formula1>Valsts_nosauk</formula1>
    </dataValidation>
  </dataValidations>
  <pageMargins left="0.70866141732283472" right="0.70866141732283472" top="0.74803149606299213" bottom="0.74803149606299213" header="0.31496062992125984" footer="0.31496062992125984"/>
  <pageSetup paperSize="9" scale="41" pageOrder="overThenDown" orientation="landscape" verticalDpi="0" r:id="rId1"/>
  <colBreaks count="1" manualBreakCount="1">
    <brk id="12" max="1048575" man="1"/>
  </col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3" tint="0.39997558519241921"/>
  </sheetPr>
  <dimension ref="A1:BS74"/>
  <sheetViews>
    <sheetView showGridLines="0" zoomScale="70" zoomScaleNormal="70" zoomScaleSheetLayoutView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ColWidth="0" defaultRowHeight="14.5" x14ac:dyDescent="0.35"/>
  <cols>
    <col min="1" max="1" width="5.81640625" style="11" bestFit="1" customWidth="1"/>
    <col min="2" max="2" width="33.7265625" style="59" customWidth="1"/>
    <col min="3" max="3" width="15" style="11" customWidth="1"/>
    <col min="4" max="4" width="15" style="59" customWidth="1"/>
    <col min="5" max="5" width="20.81640625" style="59" bestFit="1" customWidth="1"/>
    <col min="6" max="6" width="20.1796875" style="59" customWidth="1"/>
    <col min="7" max="7" width="16.81640625" style="59" bestFit="1" customWidth="1"/>
    <col min="8" max="8" width="30.1796875" style="59" bestFit="1" customWidth="1"/>
    <col min="9" max="9" width="20.7265625" style="59" customWidth="1"/>
    <col min="10" max="10" width="18.26953125" style="59" customWidth="1"/>
    <col min="11" max="11" width="29.453125" style="59" customWidth="1"/>
    <col min="12" max="13" width="19.81640625" style="59" customWidth="1"/>
    <col min="14" max="14" width="29.26953125" style="59" customWidth="1"/>
    <col min="15" max="16" width="20.81640625" style="59" customWidth="1"/>
    <col min="17" max="17" width="27.7265625" style="59" customWidth="1"/>
    <col min="18" max="18" width="21" style="59" customWidth="1"/>
    <col min="19" max="19" width="43.26953125" style="59" customWidth="1"/>
    <col min="20" max="20" width="19.81640625" style="59" customWidth="1"/>
    <col min="21" max="21" width="19.81640625" style="11" customWidth="1"/>
    <col min="22" max="22" width="10.54296875" style="11" customWidth="1"/>
    <col min="23" max="23" width="2.1796875" style="11" customWidth="1"/>
    <col min="24" max="16384" width="9.1796875" style="11" hidden="1"/>
  </cols>
  <sheetData>
    <row r="1" spans="1:71" x14ac:dyDescent="0.35">
      <c r="A1" s="11" t="str">
        <f>Iesniedzējs!H4</f>
        <v>18-ZIIN/v.27.0</v>
      </c>
      <c r="B1" s="11"/>
      <c r="D1" s="11"/>
      <c r="E1" s="11"/>
      <c r="F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71" ht="20.25" customHeight="1" x14ac:dyDescent="0.35">
      <c r="A2" s="12"/>
      <c r="B2" s="12"/>
      <c r="C2" s="12"/>
      <c r="D2" s="12"/>
      <c r="E2" s="11"/>
      <c r="F2" s="89" t="s">
        <v>60</v>
      </c>
      <c r="G2" s="91"/>
      <c r="H2" s="90"/>
      <c r="I2" s="89" t="s">
        <v>56</v>
      </c>
      <c r="J2" s="91"/>
      <c r="K2" s="90"/>
      <c r="L2" s="89" t="s">
        <v>63</v>
      </c>
      <c r="M2" s="91"/>
      <c r="N2" s="91"/>
      <c r="O2" s="91"/>
      <c r="P2" s="91"/>
      <c r="Q2" s="90"/>
      <c r="R2" s="89" t="s">
        <v>68</v>
      </c>
      <c r="S2" s="90"/>
      <c r="T2" s="12"/>
    </row>
    <row r="3" spans="1:71" ht="43.5" x14ac:dyDescent="0.35">
      <c r="A3" s="35" t="s">
        <v>626</v>
      </c>
      <c r="B3" s="13" t="s">
        <v>70</v>
      </c>
      <c r="C3" s="13" t="s">
        <v>3</v>
      </c>
      <c r="D3" s="13" t="s">
        <v>120</v>
      </c>
      <c r="E3" s="13" t="s">
        <v>704</v>
      </c>
      <c r="F3" s="52" t="s">
        <v>701</v>
      </c>
      <c r="G3" s="52" t="s">
        <v>57</v>
      </c>
      <c r="H3" s="52" t="s">
        <v>58</v>
      </c>
      <c r="I3" s="13" t="s">
        <v>702</v>
      </c>
      <c r="J3" s="13" t="s">
        <v>568</v>
      </c>
      <c r="K3" s="13" t="s">
        <v>59</v>
      </c>
      <c r="L3" s="52" t="s">
        <v>65</v>
      </c>
      <c r="M3" s="52" t="s">
        <v>566</v>
      </c>
      <c r="N3" s="52" t="s">
        <v>110</v>
      </c>
      <c r="O3" s="13" t="s">
        <v>66</v>
      </c>
      <c r="P3" s="13" t="s">
        <v>567</v>
      </c>
      <c r="Q3" s="13" t="s">
        <v>64</v>
      </c>
      <c r="R3" s="52" t="s">
        <v>67</v>
      </c>
      <c r="S3" s="52" t="s">
        <v>69</v>
      </c>
      <c r="T3" s="13" t="s">
        <v>703</v>
      </c>
      <c r="U3" s="13" t="s">
        <v>497</v>
      </c>
      <c r="V3" s="13" t="s">
        <v>699</v>
      </c>
    </row>
    <row r="4" spans="1:71" x14ac:dyDescent="0.35">
      <c r="A4" s="50" t="str">
        <f>IF(ISBLANK('Neklasificētās vielas'!$B4),"",COUNTA($B$4:'Neklasificētās vielas'!$B4))</f>
        <v/>
      </c>
      <c r="B4" s="58"/>
      <c r="C4" s="69" t="str">
        <f>IFERROR(VLOOKUP('Neklasificētās vielas'!$B4,Neklasific_vielas,2,FALSE),"")</f>
        <v/>
      </c>
      <c r="D4" s="54"/>
      <c r="E4" s="60"/>
      <c r="F4" s="60"/>
      <c r="G4" s="58"/>
      <c r="H4" s="61"/>
      <c r="I4" s="60"/>
      <c r="J4" s="58"/>
      <c r="K4" s="61"/>
      <c r="L4" s="60"/>
      <c r="M4" s="60"/>
      <c r="N4" s="61"/>
      <c r="O4" s="58"/>
      <c r="P4" s="58"/>
      <c r="Q4" s="61"/>
      <c r="R4" s="60"/>
      <c r="S4" s="61"/>
      <c r="T4" s="57"/>
      <c r="U4" s="34" t="str">
        <f>IF(ISBLANK('Neklasificētās vielas'!$B4),"",IF(Iesniedzējs!$G$9&lt;&gt;"",Iesniedzējs!$G$9,IF(Iesniedzējs!$G$23&lt;&gt;"",Iesniedzējs!$G$23,IF(Iesniedzējs!$G$36&lt;&gt;"",Iesniedzējs!$G$36,"Nav zināms"))))</f>
        <v/>
      </c>
      <c r="V4" s="37" t="str">
        <f>IFERROR(IF(ISBLANK('Neklasificētās vielas'!$B4),"",Iesniedzējs!$D$3&amp;" "&amp;Iesniedzējs!$F$3),"")</f>
        <v/>
      </c>
    </row>
    <row r="5" spans="1:71" x14ac:dyDescent="0.35">
      <c r="A5" s="50" t="str">
        <f>IF(ISBLANK('Neklasificētās vielas'!$B5),"",COUNTA($B$4:'Neklasificētās vielas'!$B5))</f>
        <v/>
      </c>
      <c r="B5" s="58"/>
      <c r="C5" s="69" t="str">
        <f>IFERROR(VLOOKUP('Neklasificētās vielas'!$B5,Neklasific_vielas,2,FALSE),"")</f>
        <v/>
      </c>
      <c r="D5" s="54"/>
      <c r="E5" s="60"/>
      <c r="F5" s="60"/>
      <c r="G5" s="58"/>
      <c r="H5" s="61"/>
      <c r="I5" s="60"/>
      <c r="J5" s="58"/>
      <c r="K5" s="61"/>
      <c r="L5" s="60"/>
      <c r="M5" s="60"/>
      <c r="N5" s="61"/>
      <c r="O5" s="58"/>
      <c r="P5" s="58"/>
      <c r="Q5" s="61"/>
      <c r="R5" s="60"/>
      <c r="S5" s="61"/>
      <c r="T5" s="57"/>
      <c r="U5" s="34" t="str">
        <f>IF(ISBLANK('Neklasificētās vielas'!$B5),"",IF(Iesniedzējs!$G$9&lt;&gt;"",Iesniedzējs!$G$9,IF(Iesniedzējs!$G$23&lt;&gt;"",Iesniedzējs!$G$23,IF(Iesniedzējs!$G$36&lt;&gt;"",Iesniedzējs!$G$36,"Nav zināms"))))</f>
        <v/>
      </c>
      <c r="V5" s="37" t="str">
        <f>IFERROR(IF(ISBLANK('Neklasificētās vielas'!$B5),"",Iesniedzējs!$D$3&amp;" "&amp;Iesniedzējs!$F$3),"")</f>
        <v/>
      </c>
      <c r="BS5" s="11" t="s">
        <v>119</v>
      </c>
    </row>
    <row r="6" spans="1:71" x14ac:dyDescent="0.35">
      <c r="A6" s="50" t="str">
        <f>IF(ISBLANK('Neklasificētās vielas'!$B6),"",COUNTA($B$4:'Neklasificētās vielas'!$B6))</f>
        <v/>
      </c>
      <c r="B6" s="58"/>
      <c r="C6" s="69" t="str">
        <f>IFERROR(VLOOKUP('Neklasificētās vielas'!$B6,Neklasific_vielas,2,FALSE),"")</f>
        <v/>
      </c>
      <c r="D6" s="54"/>
      <c r="E6" s="60"/>
      <c r="F6" s="60"/>
      <c r="G6" s="58"/>
      <c r="H6" s="61"/>
      <c r="I6" s="60"/>
      <c r="J6" s="58"/>
      <c r="K6" s="61"/>
      <c r="L6" s="60"/>
      <c r="M6" s="60"/>
      <c r="N6" s="61"/>
      <c r="O6" s="58"/>
      <c r="P6" s="58"/>
      <c r="Q6" s="61"/>
      <c r="R6" s="60"/>
      <c r="S6" s="61"/>
      <c r="T6" s="57"/>
      <c r="U6" s="34" t="str">
        <f>IF(ISBLANK('Neklasificētās vielas'!$B6),"",IF(Iesniedzējs!$G$9&lt;&gt;"",Iesniedzējs!$G$9,IF(Iesniedzējs!$G$23&lt;&gt;"",Iesniedzējs!$G$23,IF(Iesniedzējs!$G$36&lt;&gt;"",Iesniedzējs!$G$36,"Nav zināms"))))</f>
        <v/>
      </c>
      <c r="V6" s="37" t="str">
        <f>IFERROR(IF(ISBLANK('Neklasificētās vielas'!$B6),"",Iesniedzējs!$D$3&amp;" "&amp;Iesniedzējs!$F$3),"")</f>
        <v/>
      </c>
      <c r="BS6" s="11" t="s">
        <v>570</v>
      </c>
    </row>
    <row r="7" spans="1:71" x14ac:dyDescent="0.35">
      <c r="A7" s="50" t="str">
        <f>IF(ISBLANK('Neklasificētās vielas'!$B7),"",COUNTA($B$4:'Neklasificētās vielas'!$B7))</f>
        <v/>
      </c>
      <c r="B7" s="58"/>
      <c r="C7" s="69" t="str">
        <f>IFERROR(VLOOKUP('Neklasificētās vielas'!$B7,Neklasific_vielas,2,FALSE),"")</f>
        <v/>
      </c>
      <c r="D7" s="54"/>
      <c r="E7" s="60"/>
      <c r="F7" s="60"/>
      <c r="G7" s="58"/>
      <c r="H7" s="61"/>
      <c r="I7" s="60"/>
      <c r="J7" s="58"/>
      <c r="K7" s="61"/>
      <c r="L7" s="60"/>
      <c r="M7" s="60"/>
      <c r="N7" s="61"/>
      <c r="O7" s="58"/>
      <c r="P7" s="58"/>
      <c r="Q7" s="61"/>
      <c r="R7" s="60"/>
      <c r="S7" s="61"/>
      <c r="T7" s="57"/>
      <c r="U7" s="34" t="str">
        <f>IF(ISBLANK('Neklasificētās vielas'!$B7),"",IF(Iesniedzējs!$G$9&lt;&gt;"",Iesniedzējs!$G$9,IF(Iesniedzējs!$G$23&lt;&gt;"",Iesniedzējs!$G$23,IF(Iesniedzējs!$G$36&lt;&gt;"",Iesniedzējs!$G$36,"Nav zināms"))))</f>
        <v/>
      </c>
      <c r="V7" s="37" t="str">
        <f>IFERROR(IF(ISBLANK('Neklasificētās vielas'!$B7),"",Iesniedzējs!$D$3&amp;" "&amp;Iesniedzējs!$F$3),"")</f>
        <v/>
      </c>
    </row>
    <row r="8" spans="1:71" x14ac:dyDescent="0.35">
      <c r="A8" s="50" t="str">
        <f>IF(ISBLANK('Neklasificētās vielas'!$B8),"",COUNTA($B$4:'Neklasificētās vielas'!$B8))</f>
        <v/>
      </c>
      <c r="B8" s="58"/>
      <c r="C8" s="69" t="str">
        <f>IFERROR(VLOOKUP('Neklasificētās vielas'!$B8,Neklasific_vielas,2,FALSE),"")</f>
        <v/>
      </c>
      <c r="D8" s="54"/>
      <c r="E8" s="60"/>
      <c r="F8" s="60"/>
      <c r="G8" s="58"/>
      <c r="H8" s="61"/>
      <c r="I8" s="60"/>
      <c r="J8" s="58"/>
      <c r="K8" s="61"/>
      <c r="L8" s="60"/>
      <c r="M8" s="60"/>
      <c r="N8" s="61"/>
      <c r="O8" s="58"/>
      <c r="P8" s="58"/>
      <c r="Q8" s="61"/>
      <c r="R8" s="60"/>
      <c r="S8" s="61"/>
      <c r="T8" s="57"/>
      <c r="U8" s="34" t="str">
        <f>IF(ISBLANK('Neklasificētās vielas'!$B8),"",IF(Iesniedzējs!$G$9&lt;&gt;"",Iesniedzējs!$G$9,IF(Iesniedzējs!$G$23&lt;&gt;"",Iesniedzējs!$G$23,IF(Iesniedzējs!$G$36&lt;&gt;"",Iesniedzējs!$G$36,"Nav zināms"))))</f>
        <v/>
      </c>
      <c r="V8" s="37" t="str">
        <f>IFERROR(IF(ISBLANK('Neklasificētās vielas'!$B8),"",Iesniedzējs!$D$3&amp;" "&amp;Iesniedzējs!$F$3),"")</f>
        <v/>
      </c>
    </row>
    <row r="9" spans="1:71" x14ac:dyDescent="0.35">
      <c r="A9" s="50" t="str">
        <f>IF(ISBLANK('Neklasificētās vielas'!$B9),"",COUNTA($B$4:'Neklasificētās vielas'!$B9))</f>
        <v/>
      </c>
      <c r="B9" s="58"/>
      <c r="C9" s="69" t="str">
        <f>IFERROR(VLOOKUP('Neklasificētās vielas'!$B9,Neklasific_vielas,2,FALSE),"")</f>
        <v/>
      </c>
      <c r="D9" s="54"/>
      <c r="E9" s="60"/>
      <c r="F9" s="60"/>
      <c r="G9" s="58"/>
      <c r="H9" s="61"/>
      <c r="I9" s="60"/>
      <c r="J9" s="58"/>
      <c r="K9" s="61"/>
      <c r="L9" s="60"/>
      <c r="M9" s="60"/>
      <c r="N9" s="61"/>
      <c r="O9" s="58"/>
      <c r="P9" s="58"/>
      <c r="Q9" s="61"/>
      <c r="R9" s="60"/>
      <c r="S9" s="61"/>
      <c r="T9" s="57"/>
      <c r="U9" s="34" t="str">
        <f>IF(ISBLANK('Neklasificētās vielas'!$B9),"",IF(Iesniedzējs!$G$9&lt;&gt;"",Iesniedzējs!$G$9,IF(Iesniedzējs!$G$23&lt;&gt;"",Iesniedzējs!$G$23,IF(Iesniedzējs!$G$36&lt;&gt;"",Iesniedzējs!$G$36,"Nav zināms"))))</f>
        <v/>
      </c>
      <c r="V9" s="37" t="str">
        <f>IFERROR(IF(ISBLANK('Neklasificētās vielas'!$B9),"",Iesniedzējs!$D$3&amp;" "&amp;Iesniedzējs!$F$3),"")</f>
        <v/>
      </c>
    </row>
    <row r="10" spans="1:71" x14ac:dyDescent="0.35">
      <c r="A10" s="50" t="str">
        <f>IF(ISBLANK('Neklasificētās vielas'!$B10),"",COUNTA($B$4:'Neklasificētās vielas'!$B10))</f>
        <v/>
      </c>
      <c r="B10" s="58"/>
      <c r="C10" s="69" t="str">
        <f>IFERROR(VLOOKUP('Neklasificētās vielas'!$B10,Neklasific_vielas,2,FALSE),"")</f>
        <v/>
      </c>
      <c r="D10" s="54"/>
      <c r="E10" s="60"/>
      <c r="F10" s="60"/>
      <c r="G10" s="58"/>
      <c r="H10" s="61"/>
      <c r="I10" s="60"/>
      <c r="J10" s="58"/>
      <c r="K10" s="61"/>
      <c r="L10" s="60"/>
      <c r="M10" s="60"/>
      <c r="N10" s="61"/>
      <c r="O10" s="58"/>
      <c r="P10" s="58"/>
      <c r="Q10" s="61"/>
      <c r="R10" s="60"/>
      <c r="S10" s="61"/>
      <c r="T10" s="57"/>
      <c r="U10" s="34" t="str">
        <f>IF(ISBLANK('Neklasificētās vielas'!$B10),"",IF(Iesniedzējs!$G$9&lt;&gt;"",Iesniedzējs!$G$9,IF(Iesniedzējs!$G$23&lt;&gt;"",Iesniedzējs!$G$23,IF(Iesniedzējs!$G$36&lt;&gt;"",Iesniedzējs!$G$36,"Nav zināms"))))</f>
        <v/>
      </c>
      <c r="V10" s="37" t="str">
        <f>IFERROR(IF(ISBLANK('Neklasificētās vielas'!$B10),"",Iesniedzējs!$D$3&amp;" "&amp;Iesniedzējs!$F$3),"")</f>
        <v/>
      </c>
    </row>
    <row r="11" spans="1:71" x14ac:dyDescent="0.35">
      <c r="A11" s="50" t="str">
        <f>IF(ISBLANK('Neklasificētās vielas'!$B11),"",COUNTA($B$4:'Neklasificētās vielas'!$B11))</f>
        <v/>
      </c>
      <c r="B11" s="58"/>
      <c r="C11" s="69" t="str">
        <f>IFERROR(VLOOKUP('Neklasificētās vielas'!$B11,Neklasific_vielas,2,FALSE),"")</f>
        <v/>
      </c>
      <c r="D11" s="54"/>
      <c r="E11" s="60"/>
      <c r="F11" s="60"/>
      <c r="G11" s="58"/>
      <c r="H11" s="61"/>
      <c r="I11" s="60"/>
      <c r="J11" s="58"/>
      <c r="K11" s="61"/>
      <c r="L11" s="60"/>
      <c r="M11" s="60"/>
      <c r="N11" s="61"/>
      <c r="O11" s="58"/>
      <c r="P11" s="58"/>
      <c r="Q11" s="61"/>
      <c r="R11" s="60"/>
      <c r="S11" s="61"/>
      <c r="T11" s="57"/>
      <c r="U11" s="34" t="str">
        <f>IF(ISBLANK('Neklasificētās vielas'!$B11),"",IF(Iesniedzējs!$G$9&lt;&gt;"",Iesniedzējs!$G$9,IF(Iesniedzējs!$G$23&lt;&gt;"",Iesniedzējs!$G$23,IF(Iesniedzējs!$G$36&lt;&gt;"",Iesniedzējs!$G$36,"Nav zināms"))))</f>
        <v/>
      </c>
      <c r="V11" s="37" t="str">
        <f>IFERROR(IF(ISBLANK('Neklasificētās vielas'!$B11),"",Iesniedzējs!$D$3&amp;" "&amp;Iesniedzējs!$F$3),"")</f>
        <v/>
      </c>
    </row>
    <row r="12" spans="1:71" x14ac:dyDescent="0.35">
      <c r="A12" s="50" t="str">
        <f>IF(ISBLANK('Neklasificētās vielas'!$B12),"",COUNTA($B$4:'Neklasificētās vielas'!$B12))</f>
        <v/>
      </c>
      <c r="B12" s="58"/>
      <c r="C12" s="69" t="str">
        <f>IFERROR(VLOOKUP('Neklasificētās vielas'!$B12,Neklasific_vielas,2,FALSE),"")</f>
        <v/>
      </c>
      <c r="D12" s="54"/>
      <c r="E12" s="60"/>
      <c r="F12" s="60"/>
      <c r="G12" s="58"/>
      <c r="H12" s="61"/>
      <c r="I12" s="60"/>
      <c r="J12" s="58"/>
      <c r="K12" s="61"/>
      <c r="L12" s="60"/>
      <c r="M12" s="60"/>
      <c r="N12" s="61"/>
      <c r="O12" s="58"/>
      <c r="P12" s="58"/>
      <c r="Q12" s="61"/>
      <c r="R12" s="60"/>
      <c r="S12" s="61"/>
      <c r="T12" s="57"/>
      <c r="U12" s="34" t="str">
        <f>IF(ISBLANK('Neklasificētās vielas'!$B12),"",IF(Iesniedzējs!$G$9&lt;&gt;"",Iesniedzējs!$G$9,IF(Iesniedzējs!$G$23&lt;&gt;"",Iesniedzējs!$G$23,IF(Iesniedzējs!$G$36&lt;&gt;"",Iesniedzējs!$G$36,"Nav zināms"))))</f>
        <v/>
      </c>
      <c r="V12" s="37" t="str">
        <f>IFERROR(IF(ISBLANK('Neklasificētās vielas'!$B12),"",Iesniedzējs!$D$3&amp;" "&amp;Iesniedzējs!$F$3),"")</f>
        <v/>
      </c>
    </row>
    <row r="13" spans="1:71" x14ac:dyDescent="0.35">
      <c r="A13" s="50" t="str">
        <f>IF(ISBLANK('Neklasificētās vielas'!$B13),"",COUNTA($B$4:'Neklasificētās vielas'!$B13))</f>
        <v/>
      </c>
      <c r="B13" s="58"/>
      <c r="C13" s="69" t="str">
        <f>IFERROR(VLOOKUP('Neklasificētās vielas'!$B13,Neklasific_vielas,2,FALSE),"")</f>
        <v/>
      </c>
      <c r="D13" s="54"/>
      <c r="E13" s="60"/>
      <c r="F13" s="60"/>
      <c r="G13" s="58"/>
      <c r="H13" s="61"/>
      <c r="I13" s="60"/>
      <c r="J13" s="58"/>
      <c r="K13" s="61"/>
      <c r="L13" s="60"/>
      <c r="M13" s="60"/>
      <c r="N13" s="61"/>
      <c r="O13" s="58"/>
      <c r="P13" s="58"/>
      <c r="Q13" s="61"/>
      <c r="R13" s="60"/>
      <c r="S13" s="61"/>
      <c r="T13" s="57"/>
      <c r="U13" s="34" t="str">
        <f>IF(ISBLANK('Neklasificētās vielas'!$B13),"",IF(Iesniedzējs!$G$9&lt;&gt;"",Iesniedzējs!$G$9,IF(Iesniedzējs!$G$23&lt;&gt;"",Iesniedzējs!$G$23,IF(Iesniedzējs!$G$36&lt;&gt;"",Iesniedzējs!$G$36,"Nav zināms"))))</f>
        <v/>
      </c>
      <c r="V13" s="37" t="str">
        <f>IFERROR(IF(ISBLANK('Neklasificētās vielas'!$B13),"",Iesniedzējs!$D$3&amp;" "&amp;Iesniedzējs!$F$3),"")</f>
        <v/>
      </c>
    </row>
    <row r="14" spans="1:71" x14ac:dyDescent="0.35">
      <c r="A14" s="50" t="str">
        <f>IF(ISBLANK('Neklasificētās vielas'!$B14),"",COUNTA($B$4:'Neklasificētās vielas'!$B14))</f>
        <v/>
      </c>
      <c r="B14" s="58"/>
      <c r="C14" s="69" t="str">
        <f>IFERROR(VLOOKUP('Neklasificētās vielas'!$B14,Neklasific_vielas,2,FALSE),"")</f>
        <v/>
      </c>
      <c r="D14" s="54"/>
      <c r="E14" s="60"/>
      <c r="F14" s="60"/>
      <c r="G14" s="58"/>
      <c r="H14" s="61"/>
      <c r="I14" s="60"/>
      <c r="J14" s="58"/>
      <c r="K14" s="61"/>
      <c r="L14" s="60"/>
      <c r="M14" s="60"/>
      <c r="N14" s="61"/>
      <c r="O14" s="58"/>
      <c r="P14" s="58"/>
      <c r="Q14" s="61"/>
      <c r="R14" s="60"/>
      <c r="S14" s="61"/>
      <c r="T14" s="57"/>
      <c r="U14" s="34" t="str">
        <f>IF(ISBLANK('Neklasificētās vielas'!$B14),"",IF(Iesniedzējs!$G$9&lt;&gt;"",Iesniedzējs!$G$9,IF(Iesniedzējs!$G$23&lt;&gt;"",Iesniedzējs!$G$23,IF(Iesniedzējs!$G$36&lt;&gt;"",Iesniedzējs!$G$36,"Nav zināms"))))</f>
        <v/>
      </c>
      <c r="V14" s="37" t="str">
        <f>IFERROR(IF(ISBLANK('Neklasificētās vielas'!$B14),"",Iesniedzējs!$D$3&amp;" "&amp;Iesniedzējs!$F$3),"")</f>
        <v/>
      </c>
    </row>
    <row r="15" spans="1:71" x14ac:dyDescent="0.35">
      <c r="A15" s="50" t="str">
        <f>IF(ISBLANK('Neklasificētās vielas'!$B15),"",COUNTA($B$4:'Neklasificētās vielas'!$B15))</f>
        <v/>
      </c>
      <c r="B15" s="58"/>
      <c r="C15" s="69" t="str">
        <f>IFERROR(VLOOKUP('Neklasificētās vielas'!$B15,Neklasific_vielas,2,FALSE),"")</f>
        <v/>
      </c>
      <c r="D15" s="54"/>
      <c r="E15" s="60"/>
      <c r="F15" s="60"/>
      <c r="G15" s="58"/>
      <c r="H15" s="61"/>
      <c r="I15" s="60"/>
      <c r="J15" s="58"/>
      <c r="K15" s="61"/>
      <c r="L15" s="60"/>
      <c r="M15" s="60"/>
      <c r="N15" s="61"/>
      <c r="O15" s="58"/>
      <c r="P15" s="58"/>
      <c r="Q15" s="61"/>
      <c r="R15" s="60"/>
      <c r="S15" s="61"/>
      <c r="T15" s="57"/>
      <c r="U15" s="34" t="str">
        <f>IF(ISBLANK('Neklasificētās vielas'!$B15),"",IF(Iesniedzējs!$G$9&lt;&gt;"",Iesniedzējs!$G$9,IF(Iesniedzējs!$G$23&lt;&gt;"",Iesniedzējs!$G$23,IF(Iesniedzējs!$G$36&lt;&gt;"",Iesniedzējs!$G$36,"Nav zināms"))))</f>
        <v/>
      </c>
      <c r="V15" s="37" t="str">
        <f>IFERROR(IF(ISBLANK('Neklasificētās vielas'!$B15),"",Iesniedzējs!$D$3&amp;" "&amp;Iesniedzējs!$F$3),"")</f>
        <v/>
      </c>
    </row>
    <row r="16" spans="1:71" x14ac:dyDescent="0.35">
      <c r="A16" s="50" t="str">
        <f>IF(ISBLANK('Neklasificētās vielas'!$B16),"",COUNTA($B$4:'Neklasificētās vielas'!$B16))</f>
        <v/>
      </c>
      <c r="B16" s="58"/>
      <c r="C16" s="69" t="str">
        <f>IFERROR(VLOOKUP('Neklasificētās vielas'!$B16,Neklasific_vielas,2,FALSE),"")</f>
        <v/>
      </c>
      <c r="D16" s="54"/>
      <c r="E16" s="60"/>
      <c r="F16" s="60"/>
      <c r="G16" s="58"/>
      <c r="H16" s="61"/>
      <c r="I16" s="60"/>
      <c r="J16" s="58"/>
      <c r="K16" s="61"/>
      <c r="L16" s="60"/>
      <c r="M16" s="60"/>
      <c r="N16" s="61"/>
      <c r="O16" s="58"/>
      <c r="P16" s="58"/>
      <c r="Q16" s="61"/>
      <c r="R16" s="60"/>
      <c r="S16" s="61"/>
      <c r="T16" s="57"/>
      <c r="U16" s="34" t="str">
        <f>IF(ISBLANK('Neklasificētās vielas'!$B16),"",IF(Iesniedzējs!$G$9&lt;&gt;"",Iesniedzējs!$G$9,IF(Iesniedzējs!$G$23&lt;&gt;"",Iesniedzējs!$G$23,IF(Iesniedzējs!$G$36&lt;&gt;"",Iesniedzējs!$G$36,"Nav zināms"))))</f>
        <v/>
      </c>
      <c r="V16" s="37" t="str">
        <f>IFERROR(IF(ISBLANK('Neklasificētās vielas'!$B16),"",Iesniedzējs!$D$3&amp;" "&amp;Iesniedzējs!$F$3),"")</f>
        <v/>
      </c>
    </row>
    <row r="17" spans="1:22" x14ac:dyDescent="0.35">
      <c r="A17" s="50" t="str">
        <f>IF(ISBLANK('Neklasificētās vielas'!$B17),"",COUNTA($B$4:'Neklasificētās vielas'!$B17))</f>
        <v/>
      </c>
      <c r="B17" s="58"/>
      <c r="C17" s="69" t="str">
        <f>IFERROR(VLOOKUP('Neklasificētās vielas'!$B17,Neklasific_vielas,2,FALSE),"")</f>
        <v/>
      </c>
      <c r="D17" s="54"/>
      <c r="E17" s="60"/>
      <c r="F17" s="60"/>
      <c r="G17" s="58"/>
      <c r="H17" s="61"/>
      <c r="I17" s="60"/>
      <c r="J17" s="58"/>
      <c r="K17" s="61"/>
      <c r="L17" s="60"/>
      <c r="M17" s="60"/>
      <c r="N17" s="61"/>
      <c r="O17" s="58"/>
      <c r="P17" s="58"/>
      <c r="Q17" s="61"/>
      <c r="R17" s="60"/>
      <c r="S17" s="61"/>
      <c r="T17" s="57"/>
      <c r="U17" s="34" t="str">
        <f>IF(ISBLANK('Neklasificētās vielas'!$B17),"",IF(Iesniedzējs!$G$9&lt;&gt;"",Iesniedzējs!$G$9,IF(Iesniedzējs!$G$23&lt;&gt;"",Iesniedzējs!$G$23,IF(Iesniedzējs!$G$36&lt;&gt;"",Iesniedzējs!$G$36,"Nav zināms"))))</f>
        <v/>
      </c>
      <c r="V17" s="37" t="str">
        <f>IFERROR(IF(ISBLANK('Neklasificētās vielas'!$B17),"",Iesniedzējs!$D$3&amp;" "&amp;Iesniedzējs!$F$3),"")</f>
        <v/>
      </c>
    </row>
    <row r="18" spans="1:22" x14ac:dyDescent="0.35">
      <c r="A18" s="50" t="str">
        <f>IF(ISBLANK('Neklasificētās vielas'!$B18),"",COUNTA($B$4:'Neklasificētās vielas'!$B18))</f>
        <v/>
      </c>
      <c r="B18" s="58"/>
      <c r="C18" s="69" t="str">
        <f>IFERROR(VLOOKUP('Neklasificētās vielas'!$B18,Neklasific_vielas,2,FALSE),"")</f>
        <v/>
      </c>
      <c r="D18" s="54"/>
      <c r="E18" s="60"/>
      <c r="F18" s="60"/>
      <c r="G18" s="58"/>
      <c r="H18" s="61"/>
      <c r="I18" s="60"/>
      <c r="J18" s="58"/>
      <c r="K18" s="61"/>
      <c r="L18" s="60"/>
      <c r="M18" s="60"/>
      <c r="N18" s="61"/>
      <c r="O18" s="58"/>
      <c r="P18" s="58"/>
      <c r="Q18" s="61"/>
      <c r="R18" s="60"/>
      <c r="S18" s="61"/>
      <c r="T18" s="57"/>
      <c r="U18" s="34" t="str">
        <f>IF(ISBLANK('Neklasificētās vielas'!$B18),"",IF(Iesniedzējs!$G$9&lt;&gt;"",Iesniedzējs!$G$9,IF(Iesniedzējs!$G$23&lt;&gt;"",Iesniedzējs!$G$23,IF(Iesniedzējs!$G$36&lt;&gt;"",Iesniedzējs!$G$36,"Nav zināms"))))</f>
        <v/>
      </c>
      <c r="V18" s="37" t="str">
        <f>IFERROR(IF(ISBLANK('Neklasificētās vielas'!$B18),"",Iesniedzējs!$D$3&amp;" "&amp;Iesniedzējs!$F$3),"")</f>
        <v/>
      </c>
    </row>
    <row r="19" spans="1:22" x14ac:dyDescent="0.35">
      <c r="A19" s="50" t="str">
        <f>IF(ISBLANK('Neklasificētās vielas'!$B19),"",COUNTA($B$4:'Neklasificētās vielas'!$B19))</f>
        <v/>
      </c>
      <c r="B19" s="58"/>
      <c r="C19" s="69" t="str">
        <f>IFERROR(VLOOKUP('Neklasificētās vielas'!$B19,Neklasific_vielas,2,FALSE),"")</f>
        <v/>
      </c>
      <c r="D19" s="54"/>
      <c r="E19" s="60"/>
      <c r="F19" s="60"/>
      <c r="G19" s="58"/>
      <c r="H19" s="61"/>
      <c r="I19" s="60"/>
      <c r="J19" s="58"/>
      <c r="K19" s="61"/>
      <c r="L19" s="60"/>
      <c r="M19" s="60"/>
      <c r="N19" s="61"/>
      <c r="O19" s="58"/>
      <c r="P19" s="58"/>
      <c r="Q19" s="61"/>
      <c r="R19" s="60"/>
      <c r="S19" s="61"/>
      <c r="T19" s="57"/>
      <c r="U19" s="34" t="str">
        <f>IF(ISBLANK('Neklasificētās vielas'!$B19),"",IF(Iesniedzējs!$G$9&lt;&gt;"",Iesniedzējs!$G$9,IF(Iesniedzējs!$G$23&lt;&gt;"",Iesniedzējs!$G$23,IF(Iesniedzējs!$G$36&lt;&gt;"",Iesniedzējs!$G$36,"Nav zināms"))))</f>
        <v/>
      </c>
      <c r="V19" s="37" t="str">
        <f>IFERROR(IF(ISBLANK('Neklasificētās vielas'!$B19),"",Iesniedzējs!$D$3&amp;" "&amp;Iesniedzējs!$F$3),"")</f>
        <v/>
      </c>
    </row>
    <row r="20" spans="1:22" x14ac:dyDescent="0.35">
      <c r="A20" s="50" t="str">
        <f>IF(ISBLANK('Neklasificētās vielas'!$B20),"",COUNTA($B$4:'Neklasificētās vielas'!$B20))</f>
        <v/>
      </c>
      <c r="B20" s="58"/>
      <c r="C20" s="69" t="str">
        <f>IFERROR(VLOOKUP('Neklasificētās vielas'!$B20,Neklasific_vielas,2,FALSE),"")</f>
        <v/>
      </c>
      <c r="D20" s="54"/>
      <c r="E20" s="60"/>
      <c r="F20" s="60"/>
      <c r="G20" s="58"/>
      <c r="H20" s="61"/>
      <c r="I20" s="60"/>
      <c r="J20" s="58"/>
      <c r="K20" s="61"/>
      <c r="L20" s="60"/>
      <c r="M20" s="60"/>
      <c r="N20" s="61"/>
      <c r="O20" s="58"/>
      <c r="P20" s="58"/>
      <c r="Q20" s="61"/>
      <c r="R20" s="60"/>
      <c r="S20" s="61"/>
      <c r="T20" s="57"/>
      <c r="U20" s="34" t="str">
        <f>IF(ISBLANK('Neklasificētās vielas'!$B20),"",IF(Iesniedzējs!$G$9&lt;&gt;"",Iesniedzējs!$G$9,IF(Iesniedzējs!$G$23&lt;&gt;"",Iesniedzējs!$G$23,IF(Iesniedzējs!$G$36&lt;&gt;"",Iesniedzējs!$G$36,"Nav zināms"))))</f>
        <v/>
      </c>
      <c r="V20" s="37" t="str">
        <f>IFERROR(IF(ISBLANK('Neklasificētās vielas'!$B20),"",Iesniedzējs!$D$3&amp;" "&amp;Iesniedzējs!$F$3),"")</f>
        <v/>
      </c>
    </row>
    <row r="21" spans="1:22" x14ac:dyDescent="0.35">
      <c r="A21" s="50" t="str">
        <f>IF(ISBLANK('Neklasificētās vielas'!$B21),"",COUNTA($B$4:'Neklasificētās vielas'!$B21))</f>
        <v/>
      </c>
      <c r="B21" s="58"/>
      <c r="C21" s="69" t="str">
        <f>IFERROR(VLOOKUP('Neklasificētās vielas'!$B21,Neklasific_vielas,2,FALSE),"")</f>
        <v/>
      </c>
      <c r="D21" s="54"/>
      <c r="E21" s="60"/>
      <c r="F21" s="60"/>
      <c r="G21" s="58"/>
      <c r="H21" s="61"/>
      <c r="I21" s="60"/>
      <c r="J21" s="58"/>
      <c r="K21" s="61"/>
      <c r="L21" s="60"/>
      <c r="M21" s="60"/>
      <c r="N21" s="61"/>
      <c r="O21" s="58"/>
      <c r="P21" s="58"/>
      <c r="Q21" s="61"/>
      <c r="R21" s="60"/>
      <c r="S21" s="61"/>
      <c r="T21" s="57"/>
      <c r="U21" s="34" t="str">
        <f>IF(ISBLANK('Neklasificētās vielas'!$B21),"",IF(Iesniedzējs!$G$9&lt;&gt;"",Iesniedzējs!$G$9,IF(Iesniedzējs!$G$23&lt;&gt;"",Iesniedzējs!$G$23,IF(Iesniedzējs!$G$36&lt;&gt;"",Iesniedzējs!$G$36,"Nav zināms"))))</f>
        <v/>
      </c>
      <c r="V21" s="37" t="str">
        <f>IFERROR(IF(ISBLANK('Neklasificētās vielas'!$B21),"",Iesniedzējs!$D$3&amp;" "&amp;Iesniedzējs!$F$3),"")</f>
        <v/>
      </c>
    </row>
    <row r="22" spans="1:22" x14ac:dyDescent="0.35">
      <c r="A22" s="50" t="str">
        <f>IF(ISBLANK('Neklasificētās vielas'!$B22),"",COUNTA($B$4:'Neklasificētās vielas'!$B22))</f>
        <v/>
      </c>
      <c r="B22" s="58"/>
      <c r="C22" s="69" t="str">
        <f>IFERROR(VLOOKUP('Neklasificētās vielas'!$B22,Neklasific_vielas,2,FALSE),"")</f>
        <v/>
      </c>
      <c r="D22" s="54"/>
      <c r="E22" s="60"/>
      <c r="F22" s="60"/>
      <c r="G22" s="58"/>
      <c r="H22" s="61"/>
      <c r="I22" s="60"/>
      <c r="J22" s="58"/>
      <c r="K22" s="61"/>
      <c r="L22" s="60"/>
      <c r="M22" s="60"/>
      <c r="N22" s="61"/>
      <c r="O22" s="58"/>
      <c r="P22" s="58"/>
      <c r="Q22" s="61"/>
      <c r="R22" s="60"/>
      <c r="S22" s="61"/>
      <c r="T22" s="57"/>
      <c r="U22" s="34" t="str">
        <f>IF(ISBLANK('Neklasificētās vielas'!$B22),"",IF(Iesniedzējs!$G$9&lt;&gt;"",Iesniedzējs!$G$9,IF(Iesniedzējs!$G$23&lt;&gt;"",Iesniedzējs!$G$23,IF(Iesniedzējs!$G$36&lt;&gt;"",Iesniedzējs!$G$36,"Nav zināms"))))</f>
        <v/>
      </c>
      <c r="V22" s="37" t="str">
        <f>IFERROR(IF(ISBLANK('Neklasificētās vielas'!$B22),"",Iesniedzējs!$D$3&amp;" "&amp;Iesniedzējs!$F$3),"")</f>
        <v/>
      </c>
    </row>
    <row r="23" spans="1:22" x14ac:dyDescent="0.35">
      <c r="A23" s="50" t="str">
        <f>IF(ISBLANK('Neklasificētās vielas'!$B23),"",COUNTA($B$4:'Neklasificētās vielas'!$B23))</f>
        <v/>
      </c>
      <c r="B23" s="58"/>
      <c r="C23" s="69" t="str">
        <f>IFERROR(VLOOKUP('Neklasificētās vielas'!$B23,Neklasific_vielas,2,FALSE),"")</f>
        <v/>
      </c>
      <c r="D23" s="54"/>
      <c r="E23" s="60"/>
      <c r="F23" s="60"/>
      <c r="G23" s="58"/>
      <c r="H23" s="61"/>
      <c r="I23" s="60"/>
      <c r="J23" s="58"/>
      <c r="K23" s="61"/>
      <c r="L23" s="60"/>
      <c r="M23" s="60"/>
      <c r="N23" s="61"/>
      <c r="O23" s="58"/>
      <c r="P23" s="58"/>
      <c r="Q23" s="61"/>
      <c r="R23" s="60"/>
      <c r="S23" s="61"/>
      <c r="T23" s="57"/>
      <c r="U23" s="34" t="str">
        <f>IF(ISBLANK('Neklasificētās vielas'!$B23),"",IF(Iesniedzējs!$G$9&lt;&gt;"",Iesniedzējs!$G$9,IF(Iesniedzējs!$G$23&lt;&gt;"",Iesniedzējs!$G$23,IF(Iesniedzējs!$G$36&lt;&gt;"",Iesniedzējs!$G$36,"Nav zināms"))))</f>
        <v/>
      </c>
      <c r="V23" s="37" t="str">
        <f>IFERROR(IF(ISBLANK('Neklasificētās vielas'!$B23),"",Iesniedzējs!$D$3&amp;" "&amp;Iesniedzējs!$F$3),"")</f>
        <v/>
      </c>
    </row>
    <row r="24" spans="1:22" x14ac:dyDescent="0.35">
      <c r="A24" s="50" t="str">
        <f>IF(ISBLANK('Neklasificētās vielas'!$B24),"",COUNTA($B$4:'Neklasificētās vielas'!$B24))</f>
        <v/>
      </c>
      <c r="B24" s="58"/>
      <c r="C24" s="69" t="str">
        <f>IFERROR(VLOOKUP('Neklasificētās vielas'!$B24,Neklasific_vielas,2,FALSE),"")</f>
        <v/>
      </c>
      <c r="D24" s="54"/>
      <c r="E24" s="60"/>
      <c r="F24" s="60"/>
      <c r="G24" s="58"/>
      <c r="H24" s="61"/>
      <c r="I24" s="60"/>
      <c r="J24" s="58"/>
      <c r="K24" s="61"/>
      <c r="L24" s="60"/>
      <c r="M24" s="60"/>
      <c r="N24" s="61"/>
      <c r="O24" s="58"/>
      <c r="P24" s="58"/>
      <c r="Q24" s="61"/>
      <c r="R24" s="60"/>
      <c r="S24" s="61"/>
      <c r="T24" s="57"/>
      <c r="U24" s="34" t="str">
        <f>IF(ISBLANK('Neklasificētās vielas'!$B24),"",IF(Iesniedzējs!$G$9&lt;&gt;"",Iesniedzējs!$G$9,IF(Iesniedzējs!$G$23&lt;&gt;"",Iesniedzējs!$G$23,IF(Iesniedzējs!$G$36&lt;&gt;"",Iesniedzējs!$G$36,"Nav zināms"))))</f>
        <v/>
      </c>
      <c r="V24" s="37" t="str">
        <f>IFERROR(IF(ISBLANK('Neklasificētās vielas'!$B24),"",Iesniedzējs!$D$3&amp;" "&amp;Iesniedzējs!$F$3),"")</f>
        <v/>
      </c>
    </row>
    <row r="25" spans="1:22" x14ac:dyDescent="0.35">
      <c r="A25" s="50" t="str">
        <f>IF(ISBLANK('Neklasificētās vielas'!$B25),"",COUNTA($B$4:'Neklasificētās vielas'!$B25))</f>
        <v/>
      </c>
      <c r="B25" s="58"/>
      <c r="C25" s="69" t="str">
        <f>IFERROR(VLOOKUP('Neklasificētās vielas'!$B25,Neklasific_vielas,2,FALSE),"")</f>
        <v/>
      </c>
      <c r="D25" s="54"/>
      <c r="E25" s="60"/>
      <c r="F25" s="60"/>
      <c r="G25" s="58"/>
      <c r="H25" s="61"/>
      <c r="I25" s="60"/>
      <c r="J25" s="58"/>
      <c r="K25" s="61"/>
      <c r="L25" s="60"/>
      <c r="M25" s="60"/>
      <c r="N25" s="61"/>
      <c r="O25" s="58"/>
      <c r="P25" s="58"/>
      <c r="Q25" s="61"/>
      <c r="R25" s="60"/>
      <c r="S25" s="61"/>
      <c r="T25" s="57"/>
      <c r="U25" s="34" t="str">
        <f>IF(ISBLANK('Neklasificētās vielas'!$B25),"",IF(Iesniedzējs!$G$9&lt;&gt;"",Iesniedzējs!$G$9,IF(Iesniedzējs!$G$23&lt;&gt;"",Iesniedzējs!$G$23,IF(Iesniedzējs!$G$36&lt;&gt;"",Iesniedzējs!$G$36,"Nav zināms"))))</f>
        <v/>
      </c>
      <c r="V25" s="37" t="str">
        <f>IFERROR(IF(ISBLANK('Neklasificētās vielas'!$B25),"",Iesniedzējs!$D$3&amp;" "&amp;Iesniedzējs!$F$3),"")</f>
        <v/>
      </c>
    </row>
    <row r="26" spans="1:22" x14ac:dyDescent="0.35">
      <c r="A26" s="50" t="str">
        <f>IF(ISBLANK('Neklasificētās vielas'!$B26),"",COUNTA($B$4:'Neklasificētās vielas'!$B26))</f>
        <v/>
      </c>
      <c r="B26" s="58"/>
      <c r="C26" s="69" t="str">
        <f>IFERROR(VLOOKUP('Neklasificētās vielas'!$B26,Neklasific_vielas,2,FALSE),"")</f>
        <v/>
      </c>
      <c r="D26" s="54"/>
      <c r="E26" s="60"/>
      <c r="F26" s="60"/>
      <c r="G26" s="58"/>
      <c r="H26" s="61"/>
      <c r="I26" s="60"/>
      <c r="J26" s="58"/>
      <c r="K26" s="61"/>
      <c r="L26" s="60"/>
      <c r="M26" s="60"/>
      <c r="N26" s="61"/>
      <c r="O26" s="58"/>
      <c r="P26" s="58"/>
      <c r="Q26" s="61"/>
      <c r="R26" s="60"/>
      <c r="S26" s="61"/>
      <c r="T26" s="57"/>
      <c r="U26" s="34" t="str">
        <f>IF(ISBLANK('Neklasificētās vielas'!$B26),"",IF(Iesniedzējs!$G$9&lt;&gt;"",Iesniedzējs!$G$9,IF(Iesniedzējs!$G$23&lt;&gt;"",Iesniedzējs!$G$23,IF(Iesniedzējs!$G$36&lt;&gt;"",Iesniedzējs!$G$36,"Nav zināms"))))</f>
        <v/>
      </c>
      <c r="V26" s="37" t="str">
        <f>IFERROR(IF(ISBLANK('Neklasificētās vielas'!$B26),"",Iesniedzējs!$D$3&amp;" "&amp;Iesniedzējs!$F$3),"")</f>
        <v/>
      </c>
    </row>
    <row r="27" spans="1:22" x14ac:dyDescent="0.35">
      <c r="A27" s="50" t="str">
        <f>IF(ISBLANK('Neklasificētās vielas'!$B27),"",COUNTA($B$4:'Neklasificētās vielas'!$B27))</f>
        <v/>
      </c>
      <c r="B27" s="58"/>
      <c r="C27" s="69" t="str">
        <f>IFERROR(VLOOKUP('Neklasificētās vielas'!$B27,Neklasific_vielas,2,FALSE),"")</f>
        <v/>
      </c>
      <c r="D27" s="54"/>
      <c r="E27" s="60"/>
      <c r="F27" s="60"/>
      <c r="G27" s="58"/>
      <c r="H27" s="61"/>
      <c r="I27" s="60"/>
      <c r="J27" s="58"/>
      <c r="K27" s="61"/>
      <c r="L27" s="60"/>
      <c r="M27" s="60"/>
      <c r="N27" s="61"/>
      <c r="O27" s="58"/>
      <c r="P27" s="58"/>
      <c r="Q27" s="61"/>
      <c r="R27" s="60"/>
      <c r="S27" s="61"/>
      <c r="T27" s="57"/>
      <c r="U27" s="34" t="str">
        <f>IF(ISBLANK('Neklasificētās vielas'!$B27),"",IF(Iesniedzējs!$G$9&lt;&gt;"",Iesniedzējs!$G$9,IF(Iesniedzējs!$G$23&lt;&gt;"",Iesniedzējs!$G$23,IF(Iesniedzējs!$G$36&lt;&gt;"",Iesniedzējs!$G$36,"Nav zināms"))))</f>
        <v/>
      </c>
      <c r="V27" s="37" t="str">
        <f>IFERROR(IF(ISBLANK('Neklasificētās vielas'!$B27),"",Iesniedzējs!$D$3&amp;" "&amp;Iesniedzējs!$F$3),"")</f>
        <v/>
      </c>
    </row>
    <row r="28" spans="1:22" x14ac:dyDescent="0.35">
      <c r="A28" s="50" t="str">
        <f>IF(ISBLANK('Neklasificētās vielas'!$B28),"",COUNTA($B$4:'Neklasificētās vielas'!$B28))</f>
        <v/>
      </c>
      <c r="B28" s="58"/>
      <c r="C28" s="69" t="str">
        <f>IFERROR(VLOOKUP('Neklasificētās vielas'!$B28,Neklasific_vielas,2,FALSE),"")</f>
        <v/>
      </c>
      <c r="D28" s="54"/>
      <c r="E28" s="60"/>
      <c r="F28" s="60"/>
      <c r="G28" s="58"/>
      <c r="H28" s="61"/>
      <c r="I28" s="60"/>
      <c r="J28" s="58"/>
      <c r="K28" s="61"/>
      <c r="L28" s="60"/>
      <c r="M28" s="60"/>
      <c r="N28" s="61"/>
      <c r="O28" s="58"/>
      <c r="P28" s="58"/>
      <c r="Q28" s="61"/>
      <c r="R28" s="60"/>
      <c r="S28" s="61"/>
      <c r="T28" s="57"/>
      <c r="U28" s="34" t="str">
        <f>IF(ISBLANK('Neklasificētās vielas'!$B28),"",IF(Iesniedzējs!$G$9&lt;&gt;"",Iesniedzējs!$G$9,IF(Iesniedzējs!$G$23&lt;&gt;"",Iesniedzējs!$G$23,IF(Iesniedzējs!$G$36&lt;&gt;"",Iesniedzējs!$G$36,"Nav zināms"))))</f>
        <v/>
      </c>
      <c r="V28" s="37" t="str">
        <f>IFERROR(IF(ISBLANK('Neklasificētās vielas'!$B28),"",Iesniedzējs!$D$3&amp;" "&amp;Iesniedzējs!$F$3),"")</f>
        <v/>
      </c>
    </row>
    <row r="29" spans="1:22" x14ac:dyDescent="0.35">
      <c r="A29" s="50" t="str">
        <f>IF(ISBLANK('Neklasificētās vielas'!$B29),"",COUNTA($B$4:'Neklasificētās vielas'!$B29))</f>
        <v/>
      </c>
      <c r="B29" s="58"/>
      <c r="C29" s="69" t="str">
        <f>IFERROR(VLOOKUP('Neklasificētās vielas'!$B29,Neklasific_vielas,2,FALSE),"")</f>
        <v/>
      </c>
      <c r="D29" s="54"/>
      <c r="E29" s="60"/>
      <c r="F29" s="60"/>
      <c r="G29" s="58"/>
      <c r="H29" s="61"/>
      <c r="I29" s="60"/>
      <c r="J29" s="58"/>
      <c r="K29" s="61"/>
      <c r="L29" s="60"/>
      <c r="M29" s="60"/>
      <c r="N29" s="61"/>
      <c r="O29" s="58"/>
      <c r="P29" s="58"/>
      <c r="Q29" s="61"/>
      <c r="R29" s="60"/>
      <c r="S29" s="61"/>
      <c r="T29" s="57"/>
      <c r="U29" s="34" t="str">
        <f>IF(ISBLANK('Neklasificētās vielas'!$B29),"",IF(Iesniedzējs!$G$9&lt;&gt;"",Iesniedzējs!$G$9,IF(Iesniedzējs!$G$23&lt;&gt;"",Iesniedzējs!$G$23,IF(Iesniedzējs!$G$36&lt;&gt;"",Iesniedzējs!$G$36,"Nav zināms"))))</f>
        <v/>
      </c>
      <c r="V29" s="37" t="str">
        <f>IFERROR(IF(ISBLANK('Neklasificētās vielas'!$B29),"",Iesniedzējs!$D$3&amp;" "&amp;Iesniedzējs!$F$3),"")</f>
        <v/>
      </c>
    </row>
    <row r="30" spans="1:22" x14ac:dyDescent="0.35">
      <c r="A30" s="50" t="str">
        <f>IF(ISBLANK('Neklasificētās vielas'!$B30),"",COUNTA($B$4:'Neklasificētās vielas'!$B30))</f>
        <v/>
      </c>
      <c r="B30" s="58"/>
      <c r="C30" s="69" t="str">
        <f>IFERROR(VLOOKUP('Neklasificētās vielas'!$B30,Neklasific_vielas,2,FALSE),"")</f>
        <v/>
      </c>
      <c r="D30" s="54"/>
      <c r="E30" s="60"/>
      <c r="F30" s="60"/>
      <c r="G30" s="58"/>
      <c r="H30" s="61"/>
      <c r="I30" s="60"/>
      <c r="J30" s="58"/>
      <c r="K30" s="61"/>
      <c r="L30" s="60"/>
      <c r="M30" s="60"/>
      <c r="N30" s="61"/>
      <c r="O30" s="58"/>
      <c r="P30" s="58"/>
      <c r="Q30" s="61"/>
      <c r="R30" s="60"/>
      <c r="S30" s="61"/>
      <c r="T30" s="57"/>
      <c r="U30" s="34" t="str">
        <f>IF(ISBLANK('Neklasificētās vielas'!$B30),"",IF(Iesniedzējs!$G$9&lt;&gt;"",Iesniedzējs!$G$9,IF(Iesniedzējs!$G$23&lt;&gt;"",Iesniedzējs!$G$23,IF(Iesniedzējs!$G$36&lt;&gt;"",Iesniedzējs!$G$36,"Nav zināms"))))</f>
        <v/>
      </c>
      <c r="V30" s="37" t="str">
        <f>IFERROR(IF(ISBLANK('Neklasificētās vielas'!$B30),"",Iesniedzējs!$D$3&amp;" "&amp;Iesniedzējs!$F$3),"")</f>
        <v/>
      </c>
    </row>
    <row r="31" spans="1:22" x14ac:dyDescent="0.35">
      <c r="A31" s="50" t="str">
        <f>IF(ISBLANK('Neklasificētās vielas'!$B31),"",COUNTA($B$4:'Neklasificētās vielas'!$B31))</f>
        <v/>
      </c>
      <c r="B31" s="58"/>
      <c r="C31" s="69" t="str">
        <f>IFERROR(VLOOKUP('Neklasificētās vielas'!$B31,Neklasific_vielas,2,FALSE),"")</f>
        <v/>
      </c>
      <c r="D31" s="54"/>
      <c r="E31" s="60"/>
      <c r="F31" s="60"/>
      <c r="G31" s="58"/>
      <c r="H31" s="61"/>
      <c r="I31" s="60"/>
      <c r="J31" s="58"/>
      <c r="K31" s="61"/>
      <c r="L31" s="60"/>
      <c r="M31" s="60"/>
      <c r="N31" s="61"/>
      <c r="O31" s="58"/>
      <c r="P31" s="58"/>
      <c r="Q31" s="61"/>
      <c r="R31" s="60"/>
      <c r="S31" s="61"/>
      <c r="T31" s="57"/>
      <c r="U31" s="34" t="str">
        <f>IF(ISBLANK('Neklasificētās vielas'!$B31),"",IF(Iesniedzējs!$G$9&lt;&gt;"",Iesniedzējs!$G$9,IF(Iesniedzējs!$G$23&lt;&gt;"",Iesniedzējs!$G$23,IF(Iesniedzējs!$G$36&lt;&gt;"",Iesniedzējs!$G$36,"Nav zināms"))))</f>
        <v/>
      </c>
      <c r="V31" s="37" t="str">
        <f>IFERROR(IF(ISBLANK('Neklasificētās vielas'!$B31),"",Iesniedzējs!$D$3&amp;" "&amp;Iesniedzējs!$F$3),"")</f>
        <v/>
      </c>
    </row>
    <row r="32" spans="1:22" x14ac:dyDescent="0.35">
      <c r="A32" s="50" t="str">
        <f>IF(ISBLANK('Neklasificētās vielas'!$B32),"",COUNTA($B$4:'Neklasificētās vielas'!$B32))</f>
        <v/>
      </c>
      <c r="B32" s="58"/>
      <c r="C32" s="69" t="str">
        <f>IFERROR(VLOOKUP('Neklasificētās vielas'!$B32,Neklasific_vielas,2,FALSE),"")</f>
        <v/>
      </c>
      <c r="D32" s="54"/>
      <c r="E32" s="60"/>
      <c r="F32" s="60"/>
      <c r="G32" s="58"/>
      <c r="H32" s="61"/>
      <c r="I32" s="60"/>
      <c r="J32" s="58"/>
      <c r="K32" s="61"/>
      <c r="L32" s="60"/>
      <c r="M32" s="60"/>
      <c r="N32" s="61"/>
      <c r="O32" s="58"/>
      <c r="P32" s="58"/>
      <c r="Q32" s="61"/>
      <c r="R32" s="60"/>
      <c r="S32" s="61"/>
      <c r="T32" s="57"/>
      <c r="U32" s="34" t="str">
        <f>IF(ISBLANK('Neklasificētās vielas'!$B32),"",IF(Iesniedzējs!$G$9&lt;&gt;"",Iesniedzējs!$G$9,IF(Iesniedzējs!$G$23&lt;&gt;"",Iesniedzējs!$G$23,IF(Iesniedzējs!$G$36&lt;&gt;"",Iesniedzējs!$G$36,"Nav zināms"))))</f>
        <v/>
      </c>
      <c r="V32" s="37" t="str">
        <f>IFERROR(IF(ISBLANK('Neklasificētās vielas'!$B32),"",Iesniedzējs!$D$3&amp;" "&amp;Iesniedzējs!$F$3),"")</f>
        <v/>
      </c>
    </row>
    <row r="33" spans="1:22" x14ac:dyDescent="0.35">
      <c r="A33" s="50" t="str">
        <f>IF(ISBLANK('Neklasificētās vielas'!$B33),"",COUNTA($B$4:'Neklasificētās vielas'!$B33))</f>
        <v/>
      </c>
      <c r="B33" s="58"/>
      <c r="C33" s="69" t="str">
        <f>IFERROR(VLOOKUP('Neklasificētās vielas'!$B33,Neklasific_vielas,2,FALSE),"")</f>
        <v/>
      </c>
      <c r="D33" s="54"/>
      <c r="E33" s="60"/>
      <c r="F33" s="60"/>
      <c r="G33" s="58"/>
      <c r="H33" s="61"/>
      <c r="I33" s="60"/>
      <c r="J33" s="58"/>
      <c r="K33" s="61"/>
      <c r="L33" s="60"/>
      <c r="M33" s="60"/>
      <c r="N33" s="61"/>
      <c r="O33" s="58"/>
      <c r="P33" s="58"/>
      <c r="Q33" s="61"/>
      <c r="R33" s="60"/>
      <c r="S33" s="61"/>
      <c r="T33" s="57"/>
      <c r="U33" s="34" t="str">
        <f>IF(ISBLANK('Neklasificētās vielas'!$B33),"",IF(Iesniedzējs!$G$9&lt;&gt;"",Iesniedzējs!$G$9,IF(Iesniedzējs!$G$23&lt;&gt;"",Iesniedzējs!$G$23,IF(Iesniedzējs!$G$36&lt;&gt;"",Iesniedzējs!$G$36,"Nav zināms"))))</f>
        <v/>
      </c>
      <c r="V33" s="37" t="str">
        <f>IFERROR(IF(ISBLANK('Neklasificētās vielas'!$B33),"",Iesniedzējs!$D$3&amp;" "&amp;Iesniedzējs!$F$3),"")</f>
        <v/>
      </c>
    </row>
    <row r="34" spans="1:22" x14ac:dyDescent="0.35">
      <c r="A34" s="50" t="str">
        <f>IF(ISBLANK('Neklasificētās vielas'!$B34),"",COUNTA($B$4:'Neklasificētās vielas'!$B34))</f>
        <v/>
      </c>
      <c r="B34" s="58"/>
      <c r="C34" s="69" t="str">
        <f>IFERROR(VLOOKUP('Neklasificētās vielas'!$B34,Neklasific_vielas,2,FALSE),"")</f>
        <v/>
      </c>
      <c r="D34" s="54"/>
      <c r="E34" s="60"/>
      <c r="F34" s="60"/>
      <c r="G34" s="58"/>
      <c r="H34" s="61"/>
      <c r="I34" s="60"/>
      <c r="J34" s="58"/>
      <c r="K34" s="61"/>
      <c r="L34" s="60"/>
      <c r="M34" s="60"/>
      <c r="N34" s="61"/>
      <c r="O34" s="58"/>
      <c r="P34" s="58"/>
      <c r="Q34" s="61"/>
      <c r="R34" s="60"/>
      <c r="S34" s="61"/>
      <c r="T34" s="57"/>
      <c r="U34" s="34" t="str">
        <f>IF(ISBLANK('Neklasificētās vielas'!$B34),"",IF(Iesniedzējs!$G$9&lt;&gt;"",Iesniedzējs!$G$9,IF(Iesniedzējs!$G$23&lt;&gt;"",Iesniedzējs!$G$23,IF(Iesniedzējs!$G$36&lt;&gt;"",Iesniedzējs!$G$36,"Nav zināms"))))</f>
        <v/>
      </c>
      <c r="V34" s="37" t="str">
        <f>IFERROR(IF(ISBLANK('Neklasificētās vielas'!$B34),"",Iesniedzējs!$D$3&amp;" "&amp;Iesniedzējs!$F$3),"")</f>
        <v/>
      </c>
    </row>
    <row r="35" spans="1:22" x14ac:dyDescent="0.35">
      <c r="A35" s="50" t="str">
        <f>IF(ISBLANK('Neklasificētās vielas'!$B35),"",COUNTA($B$4:'Neklasificētās vielas'!$B35))</f>
        <v/>
      </c>
      <c r="B35" s="58"/>
      <c r="C35" s="69" t="str">
        <f>IFERROR(VLOOKUP('Neklasificētās vielas'!$B35,Neklasific_vielas,2,FALSE),"")</f>
        <v/>
      </c>
      <c r="D35" s="54"/>
      <c r="E35" s="60"/>
      <c r="F35" s="60"/>
      <c r="G35" s="58"/>
      <c r="H35" s="61"/>
      <c r="I35" s="60"/>
      <c r="J35" s="58"/>
      <c r="K35" s="61"/>
      <c r="L35" s="60"/>
      <c r="M35" s="60"/>
      <c r="N35" s="61"/>
      <c r="O35" s="58"/>
      <c r="P35" s="58"/>
      <c r="Q35" s="61"/>
      <c r="R35" s="60"/>
      <c r="S35" s="61"/>
      <c r="T35" s="57"/>
      <c r="U35" s="34" t="str">
        <f>IF(ISBLANK('Neklasificētās vielas'!$B35),"",IF(Iesniedzējs!$G$9&lt;&gt;"",Iesniedzējs!$G$9,IF(Iesniedzējs!$G$23&lt;&gt;"",Iesniedzējs!$G$23,IF(Iesniedzējs!$G$36&lt;&gt;"",Iesniedzējs!$G$36,"Nav zināms"))))</f>
        <v/>
      </c>
      <c r="V35" s="37" t="str">
        <f>IFERROR(IF(ISBLANK('Neklasificētās vielas'!$B35),"",Iesniedzējs!$D$3&amp;" "&amp;Iesniedzējs!$F$3),"")</f>
        <v/>
      </c>
    </row>
    <row r="36" spans="1:22" x14ac:dyDescent="0.35">
      <c r="A36" s="50" t="str">
        <f>IF(ISBLANK('Neklasificētās vielas'!$B36),"",COUNTA($B$4:'Neklasificētās vielas'!$B36))</f>
        <v/>
      </c>
      <c r="B36" s="58"/>
      <c r="C36" s="69" t="str">
        <f>IFERROR(VLOOKUP('Neklasificētās vielas'!$B36,Neklasific_vielas,2,FALSE),"")</f>
        <v/>
      </c>
      <c r="D36" s="54"/>
      <c r="E36" s="60"/>
      <c r="F36" s="60"/>
      <c r="G36" s="58"/>
      <c r="H36" s="61"/>
      <c r="I36" s="60"/>
      <c r="J36" s="58"/>
      <c r="K36" s="61"/>
      <c r="L36" s="60"/>
      <c r="M36" s="60"/>
      <c r="N36" s="61"/>
      <c r="O36" s="58"/>
      <c r="P36" s="58"/>
      <c r="Q36" s="61"/>
      <c r="R36" s="60"/>
      <c r="S36" s="61"/>
      <c r="T36" s="57"/>
      <c r="U36" s="34" t="str">
        <f>IF(ISBLANK('Neklasificētās vielas'!$B36),"",IF(Iesniedzējs!$G$9&lt;&gt;"",Iesniedzējs!$G$9,IF(Iesniedzējs!$G$23&lt;&gt;"",Iesniedzējs!$G$23,IF(Iesniedzējs!$G$36&lt;&gt;"",Iesniedzējs!$G$36,"Nav zināms"))))</f>
        <v/>
      </c>
      <c r="V36" s="37" t="str">
        <f>IFERROR(IF(ISBLANK('Neklasificētās vielas'!$B36),"",Iesniedzējs!$D$3&amp;" "&amp;Iesniedzējs!$F$3),"")</f>
        <v/>
      </c>
    </row>
    <row r="37" spans="1:22" x14ac:dyDescent="0.35">
      <c r="A37" s="50" t="str">
        <f>IF(ISBLANK('Neklasificētās vielas'!$B37),"",COUNTA($B$4:'Neklasificētās vielas'!$B37))</f>
        <v/>
      </c>
      <c r="B37" s="58"/>
      <c r="C37" s="69" t="str">
        <f>IFERROR(VLOOKUP('Neklasificētās vielas'!$B37,Neklasific_vielas,2,FALSE),"")</f>
        <v/>
      </c>
      <c r="D37" s="54"/>
      <c r="E37" s="60"/>
      <c r="F37" s="60"/>
      <c r="G37" s="58"/>
      <c r="H37" s="61"/>
      <c r="I37" s="60"/>
      <c r="J37" s="58"/>
      <c r="K37" s="61"/>
      <c r="L37" s="60"/>
      <c r="M37" s="60"/>
      <c r="N37" s="61"/>
      <c r="O37" s="58"/>
      <c r="P37" s="58"/>
      <c r="Q37" s="61"/>
      <c r="R37" s="60"/>
      <c r="S37" s="61"/>
      <c r="T37" s="57"/>
      <c r="U37" s="34" t="str">
        <f>IF(ISBLANK('Neklasificētās vielas'!$B37),"",IF(Iesniedzējs!$G$9&lt;&gt;"",Iesniedzējs!$G$9,IF(Iesniedzējs!$G$23&lt;&gt;"",Iesniedzējs!$G$23,IF(Iesniedzējs!$G$36&lt;&gt;"",Iesniedzējs!$G$36,"Nav zināms"))))</f>
        <v/>
      </c>
      <c r="V37" s="37" t="str">
        <f>IFERROR(IF(ISBLANK('Neklasificētās vielas'!$B37),"",Iesniedzējs!$D$3&amp;" "&amp;Iesniedzējs!$F$3),"")</f>
        <v/>
      </c>
    </row>
    <row r="38" spans="1:22" x14ac:dyDescent="0.35">
      <c r="A38" s="50" t="str">
        <f>IF(ISBLANK('Neklasificētās vielas'!$B38),"",COUNTA($B$4:'Neklasificētās vielas'!$B38))</f>
        <v/>
      </c>
      <c r="B38" s="58"/>
      <c r="C38" s="69" t="str">
        <f>IFERROR(VLOOKUP('Neklasificētās vielas'!$B38,Neklasific_vielas,2,FALSE),"")</f>
        <v/>
      </c>
      <c r="D38" s="54"/>
      <c r="E38" s="60"/>
      <c r="F38" s="60"/>
      <c r="G38" s="58"/>
      <c r="H38" s="61"/>
      <c r="I38" s="60"/>
      <c r="J38" s="58"/>
      <c r="K38" s="61"/>
      <c r="L38" s="60"/>
      <c r="M38" s="60"/>
      <c r="N38" s="61"/>
      <c r="O38" s="58"/>
      <c r="P38" s="58"/>
      <c r="Q38" s="61"/>
      <c r="R38" s="60"/>
      <c r="S38" s="61"/>
      <c r="T38" s="57"/>
      <c r="U38" s="34" t="str">
        <f>IF(ISBLANK('Neklasificētās vielas'!$B38),"",IF(Iesniedzējs!$G$9&lt;&gt;"",Iesniedzējs!$G$9,IF(Iesniedzējs!$G$23&lt;&gt;"",Iesniedzējs!$G$23,IF(Iesniedzējs!$G$36&lt;&gt;"",Iesniedzējs!$G$36,"Nav zināms"))))</f>
        <v/>
      </c>
      <c r="V38" s="37" t="str">
        <f>IFERROR(IF(ISBLANK('Neklasificētās vielas'!$B38),"",Iesniedzējs!$D$3&amp;" "&amp;Iesniedzējs!$F$3),"")</f>
        <v/>
      </c>
    </row>
    <row r="39" spans="1:22" x14ac:dyDescent="0.35">
      <c r="A39" s="50" t="str">
        <f>IF(ISBLANK('Neklasificētās vielas'!$B39),"",COUNTA($B$4:'Neklasificētās vielas'!$B39))</f>
        <v/>
      </c>
      <c r="B39" s="58"/>
      <c r="C39" s="69" t="str">
        <f>IFERROR(VLOOKUP('Neklasificētās vielas'!$B39,Neklasific_vielas,2,FALSE),"")</f>
        <v/>
      </c>
      <c r="D39" s="54"/>
      <c r="E39" s="60"/>
      <c r="F39" s="60"/>
      <c r="G39" s="58"/>
      <c r="H39" s="61"/>
      <c r="I39" s="60"/>
      <c r="J39" s="58"/>
      <c r="K39" s="61"/>
      <c r="L39" s="60"/>
      <c r="M39" s="60"/>
      <c r="N39" s="61"/>
      <c r="O39" s="58"/>
      <c r="P39" s="58"/>
      <c r="Q39" s="61"/>
      <c r="R39" s="60"/>
      <c r="S39" s="61"/>
      <c r="T39" s="57"/>
      <c r="U39" s="34" t="str">
        <f>IF(ISBLANK('Neklasificētās vielas'!$B39),"",IF(Iesniedzējs!$G$9&lt;&gt;"",Iesniedzējs!$G$9,IF(Iesniedzējs!$G$23&lt;&gt;"",Iesniedzējs!$G$23,IF(Iesniedzējs!$G$36&lt;&gt;"",Iesniedzējs!$G$36,"Nav zināms"))))</f>
        <v/>
      </c>
      <c r="V39" s="37" t="str">
        <f>IFERROR(IF(ISBLANK('Neklasificētās vielas'!$B39),"",Iesniedzējs!$D$3&amp;" "&amp;Iesniedzējs!$F$3),"")</f>
        <v/>
      </c>
    </row>
    <row r="40" spans="1:22" x14ac:dyDescent="0.35">
      <c r="A40" s="50" t="str">
        <f>IF(ISBLANK('Neklasificētās vielas'!$B40),"",COUNTA($B$4:'Neklasificētās vielas'!$B40))</f>
        <v/>
      </c>
      <c r="B40" s="58"/>
      <c r="C40" s="69" t="str">
        <f>IFERROR(VLOOKUP('Neklasificētās vielas'!$B40,Neklasific_vielas,2,FALSE),"")</f>
        <v/>
      </c>
      <c r="D40" s="54"/>
      <c r="E40" s="60"/>
      <c r="F40" s="60"/>
      <c r="G40" s="58"/>
      <c r="H40" s="61"/>
      <c r="I40" s="60"/>
      <c r="J40" s="58"/>
      <c r="K40" s="61"/>
      <c r="L40" s="60"/>
      <c r="M40" s="60"/>
      <c r="N40" s="61"/>
      <c r="O40" s="58"/>
      <c r="P40" s="58"/>
      <c r="Q40" s="61"/>
      <c r="R40" s="60"/>
      <c r="S40" s="61"/>
      <c r="T40" s="57"/>
      <c r="U40" s="34" t="str">
        <f>IF(ISBLANK('Neklasificētās vielas'!$B40),"",IF(Iesniedzējs!$G$9&lt;&gt;"",Iesniedzējs!$G$9,IF(Iesniedzējs!$G$23&lt;&gt;"",Iesniedzējs!$G$23,IF(Iesniedzējs!$G$36&lt;&gt;"",Iesniedzējs!$G$36,"Nav zināms"))))</f>
        <v/>
      </c>
      <c r="V40" s="37" t="str">
        <f>IFERROR(IF(ISBLANK('Neklasificētās vielas'!$B40),"",Iesniedzējs!$D$3&amp;" "&amp;Iesniedzējs!$F$3),"")</f>
        <v/>
      </c>
    </row>
    <row r="41" spans="1:22" x14ac:dyDescent="0.35">
      <c r="A41" s="50" t="str">
        <f>IF(ISBLANK('Neklasificētās vielas'!$B41),"",COUNTA($B$4:'Neklasificētās vielas'!$B41))</f>
        <v/>
      </c>
      <c r="B41" s="58"/>
      <c r="C41" s="69" t="str">
        <f>IFERROR(VLOOKUP('Neklasificētās vielas'!$B41,Neklasific_vielas,2,FALSE),"")</f>
        <v/>
      </c>
      <c r="D41" s="54"/>
      <c r="E41" s="60"/>
      <c r="F41" s="60"/>
      <c r="G41" s="58"/>
      <c r="H41" s="61"/>
      <c r="I41" s="60"/>
      <c r="J41" s="58"/>
      <c r="K41" s="61"/>
      <c r="L41" s="60"/>
      <c r="M41" s="60"/>
      <c r="N41" s="61"/>
      <c r="O41" s="58"/>
      <c r="P41" s="58"/>
      <c r="Q41" s="61"/>
      <c r="R41" s="60"/>
      <c r="S41" s="61"/>
      <c r="T41" s="57"/>
      <c r="U41" s="34" t="str">
        <f>IF(ISBLANK('Neklasificētās vielas'!$B41),"",IF(Iesniedzējs!$G$9&lt;&gt;"",Iesniedzējs!$G$9,IF(Iesniedzējs!$G$23&lt;&gt;"",Iesniedzējs!$G$23,IF(Iesniedzējs!$G$36&lt;&gt;"",Iesniedzējs!$G$36,"Nav zināms"))))</f>
        <v/>
      </c>
      <c r="V41" s="37" t="str">
        <f>IFERROR(IF(ISBLANK('Neklasificētās vielas'!$B41),"",Iesniedzējs!$D$3&amp;" "&amp;Iesniedzējs!$F$3),"")</f>
        <v/>
      </c>
    </row>
    <row r="42" spans="1:22" x14ac:dyDescent="0.35">
      <c r="A42" s="50" t="str">
        <f>IF(ISBLANK('Neklasificētās vielas'!$B42),"",COUNTA($B$4:'Neklasificētās vielas'!$B42))</f>
        <v/>
      </c>
      <c r="B42" s="58"/>
      <c r="C42" s="69" t="str">
        <f>IFERROR(VLOOKUP('Neklasificētās vielas'!$B42,Neklasific_vielas,2,FALSE),"")</f>
        <v/>
      </c>
      <c r="D42" s="54"/>
      <c r="E42" s="60"/>
      <c r="F42" s="60"/>
      <c r="G42" s="58"/>
      <c r="H42" s="61"/>
      <c r="I42" s="60"/>
      <c r="J42" s="58"/>
      <c r="K42" s="61"/>
      <c r="L42" s="60"/>
      <c r="M42" s="60"/>
      <c r="N42" s="61"/>
      <c r="O42" s="58"/>
      <c r="P42" s="58"/>
      <c r="Q42" s="61"/>
      <c r="R42" s="60"/>
      <c r="S42" s="61"/>
      <c r="T42" s="57"/>
      <c r="U42" s="34" t="str">
        <f>IF(ISBLANK('Neklasificētās vielas'!$B42),"",IF(Iesniedzējs!$G$9&lt;&gt;"",Iesniedzējs!$G$9,IF(Iesniedzējs!$G$23&lt;&gt;"",Iesniedzējs!$G$23,IF(Iesniedzējs!$G$36&lt;&gt;"",Iesniedzējs!$G$36,"Nav zināms"))))</f>
        <v/>
      </c>
      <c r="V42" s="37" t="str">
        <f>IFERROR(IF(ISBLANK('Neklasificētās vielas'!$B42),"",Iesniedzējs!$D$3&amp;" "&amp;Iesniedzējs!$F$3),"")</f>
        <v/>
      </c>
    </row>
    <row r="43" spans="1:22" x14ac:dyDescent="0.35">
      <c r="A43" s="50" t="str">
        <f>IF(ISBLANK('Neklasificētās vielas'!$B43),"",COUNTA($B$4:'Neklasificētās vielas'!$B43))</f>
        <v/>
      </c>
      <c r="B43" s="58"/>
      <c r="C43" s="69" t="str">
        <f>IFERROR(VLOOKUP('Neklasificētās vielas'!$B43,Neklasific_vielas,2,FALSE),"")</f>
        <v/>
      </c>
      <c r="D43" s="54"/>
      <c r="E43" s="60"/>
      <c r="F43" s="60"/>
      <c r="G43" s="58"/>
      <c r="H43" s="61"/>
      <c r="I43" s="60"/>
      <c r="J43" s="58"/>
      <c r="K43" s="61"/>
      <c r="L43" s="60"/>
      <c r="M43" s="60"/>
      <c r="N43" s="61"/>
      <c r="O43" s="58"/>
      <c r="P43" s="58"/>
      <c r="Q43" s="61"/>
      <c r="R43" s="60"/>
      <c r="S43" s="61"/>
      <c r="T43" s="57"/>
      <c r="U43" s="34" t="str">
        <f>IF(ISBLANK('Neklasificētās vielas'!$B43),"",IF(Iesniedzējs!$G$9&lt;&gt;"",Iesniedzējs!$G$9,IF(Iesniedzējs!$G$23&lt;&gt;"",Iesniedzējs!$G$23,IF(Iesniedzējs!$G$36&lt;&gt;"",Iesniedzējs!$G$36,"Nav zināms"))))</f>
        <v/>
      </c>
      <c r="V43" s="37" t="str">
        <f>IFERROR(IF(ISBLANK('Neklasificētās vielas'!$B43),"",Iesniedzējs!$D$3&amp;" "&amp;Iesniedzējs!$F$3),"")</f>
        <v/>
      </c>
    </row>
    <row r="44" spans="1:22" x14ac:dyDescent="0.35">
      <c r="A44" s="50" t="str">
        <f>IF(ISBLANK('Neklasificētās vielas'!$B44),"",COUNTA($B$4:'Neklasificētās vielas'!$B44))</f>
        <v/>
      </c>
      <c r="B44" s="58"/>
      <c r="C44" s="69" t="str">
        <f>IFERROR(VLOOKUP('Neklasificētās vielas'!$B44,Neklasific_vielas,2,FALSE),"")</f>
        <v/>
      </c>
      <c r="D44" s="54"/>
      <c r="E44" s="60"/>
      <c r="F44" s="60"/>
      <c r="G44" s="58"/>
      <c r="H44" s="61"/>
      <c r="I44" s="60"/>
      <c r="J44" s="58"/>
      <c r="K44" s="61"/>
      <c r="L44" s="60"/>
      <c r="M44" s="60"/>
      <c r="N44" s="61"/>
      <c r="O44" s="58"/>
      <c r="P44" s="58"/>
      <c r="Q44" s="61"/>
      <c r="R44" s="60"/>
      <c r="S44" s="61"/>
      <c r="T44" s="57"/>
      <c r="U44" s="34" t="str">
        <f>IF(ISBLANK('Neklasificētās vielas'!$B44),"",IF(Iesniedzējs!$G$9&lt;&gt;"",Iesniedzējs!$G$9,IF(Iesniedzējs!$G$23&lt;&gt;"",Iesniedzējs!$G$23,IF(Iesniedzējs!$G$36&lt;&gt;"",Iesniedzējs!$G$36,"Nav zināms"))))</f>
        <v/>
      </c>
      <c r="V44" s="37" t="str">
        <f>IFERROR(IF(ISBLANK('Neklasificētās vielas'!$B44),"",Iesniedzējs!$D$3&amp;" "&amp;Iesniedzējs!$F$3),"")</f>
        <v/>
      </c>
    </row>
    <row r="45" spans="1:22" x14ac:dyDescent="0.35">
      <c r="A45" s="50" t="str">
        <f>IF(ISBLANK('Neklasificētās vielas'!$B45),"",COUNTA($B$4:'Neklasificētās vielas'!$B45))</f>
        <v/>
      </c>
      <c r="B45" s="58"/>
      <c r="C45" s="69" t="str">
        <f>IFERROR(VLOOKUP('Neklasificētās vielas'!$B45,Neklasific_vielas,2,FALSE),"")</f>
        <v/>
      </c>
      <c r="D45" s="54"/>
      <c r="E45" s="60"/>
      <c r="F45" s="60"/>
      <c r="G45" s="58"/>
      <c r="H45" s="61"/>
      <c r="I45" s="60"/>
      <c r="J45" s="58"/>
      <c r="K45" s="61"/>
      <c r="L45" s="60"/>
      <c r="M45" s="60"/>
      <c r="N45" s="61"/>
      <c r="O45" s="58"/>
      <c r="P45" s="58"/>
      <c r="Q45" s="61"/>
      <c r="R45" s="60"/>
      <c r="S45" s="61"/>
      <c r="T45" s="57"/>
      <c r="U45" s="34" t="str">
        <f>IF(ISBLANK('Neklasificētās vielas'!$B45),"",IF(Iesniedzējs!$G$9&lt;&gt;"",Iesniedzējs!$G$9,IF(Iesniedzējs!$G$23&lt;&gt;"",Iesniedzējs!$G$23,IF(Iesniedzējs!$G$36&lt;&gt;"",Iesniedzējs!$G$36,"Nav zināms"))))</f>
        <v/>
      </c>
      <c r="V45" s="37" t="str">
        <f>IFERROR(IF(ISBLANK('Neklasificētās vielas'!$B45),"",Iesniedzējs!$D$3&amp;" "&amp;Iesniedzējs!$F$3),"")</f>
        <v/>
      </c>
    </row>
    <row r="46" spans="1:22" x14ac:dyDescent="0.35">
      <c r="A46" s="50" t="str">
        <f>IF(ISBLANK('Neklasificētās vielas'!$B46),"",COUNTA($B$4:'Neklasificētās vielas'!$B46))</f>
        <v/>
      </c>
      <c r="B46" s="58"/>
      <c r="C46" s="69" t="str">
        <f>IFERROR(VLOOKUP('Neklasificētās vielas'!$B46,Neklasific_vielas,2,FALSE),"")</f>
        <v/>
      </c>
      <c r="D46" s="54"/>
      <c r="E46" s="60"/>
      <c r="F46" s="60"/>
      <c r="G46" s="58"/>
      <c r="H46" s="61"/>
      <c r="I46" s="60"/>
      <c r="J46" s="58"/>
      <c r="K46" s="61"/>
      <c r="L46" s="60"/>
      <c r="M46" s="60"/>
      <c r="N46" s="61"/>
      <c r="O46" s="58"/>
      <c r="P46" s="58"/>
      <c r="Q46" s="61"/>
      <c r="R46" s="60"/>
      <c r="S46" s="61"/>
      <c r="T46" s="57"/>
      <c r="U46" s="34" t="str">
        <f>IF(ISBLANK('Neklasificētās vielas'!$B46),"",IF(Iesniedzējs!$G$9&lt;&gt;"",Iesniedzējs!$G$9,IF(Iesniedzējs!$G$23&lt;&gt;"",Iesniedzējs!$G$23,IF(Iesniedzējs!$G$36&lt;&gt;"",Iesniedzējs!$G$36,"Nav zināms"))))</f>
        <v/>
      </c>
      <c r="V46" s="37" t="str">
        <f>IFERROR(IF(ISBLANK('Neklasificētās vielas'!$B46),"",Iesniedzējs!$D$3&amp;" "&amp;Iesniedzējs!$F$3),"")</f>
        <v/>
      </c>
    </row>
    <row r="47" spans="1:22" x14ac:dyDescent="0.35">
      <c r="A47" s="50" t="str">
        <f>IF(ISBLANK('Neklasificētās vielas'!$B47),"",COUNTA($B$4:'Neklasificētās vielas'!$B47))</f>
        <v/>
      </c>
      <c r="B47" s="58"/>
      <c r="C47" s="69" t="str">
        <f>IFERROR(VLOOKUP('Neklasificētās vielas'!$B47,Neklasific_vielas,2,FALSE),"")</f>
        <v/>
      </c>
      <c r="D47" s="54"/>
      <c r="E47" s="60"/>
      <c r="F47" s="60"/>
      <c r="G47" s="58"/>
      <c r="H47" s="61"/>
      <c r="I47" s="60"/>
      <c r="J47" s="58"/>
      <c r="K47" s="61"/>
      <c r="L47" s="60"/>
      <c r="M47" s="60"/>
      <c r="N47" s="61"/>
      <c r="O47" s="58"/>
      <c r="P47" s="58"/>
      <c r="Q47" s="61"/>
      <c r="R47" s="60"/>
      <c r="S47" s="61"/>
      <c r="T47" s="57"/>
      <c r="U47" s="34" t="str">
        <f>IF(ISBLANK('Neklasificētās vielas'!$B47),"",IF(Iesniedzējs!$G$9&lt;&gt;"",Iesniedzējs!$G$9,IF(Iesniedzējs!$G$23&lt;&gt;"",Iesniedzējs!$G$23,IF(Iesniedzējs!$G$36&lt;&gt;"",Iesniedzējs!$G$36,"Nav zināms"))))</f>
        <v/>
      </c>
      <c r="V47" s="37" t="str">
        <f>IFERROR(IF(ISBLANK('Neklasificētās vielas'!$B47),"",Iesniedzējs!$D$3&amp;" "&amp;Iesniedzējs!$F$3),"")</f>
        <v/>
      </c>
    </row>
    <row r="48" spans="1:22" x14ac:dyDescent="0.35">
      <c r="A48" s="50" t="str">
        <f>IF(ISBLANK('Neklasificētās vielas'!$B48),"",COUNTA($B$4:'Neklasificētās vielas'!$B48))</f>
        <v/>
      </c>
      <c r="B48" s="58"/>
      <c r="C48" s="69" t="str">
        <f>IFERROR(VLOOKUP('Neklasificētās vielas'!$B48,Neklasific_vielas,2,FALSE),"")</f>
        <v/>
      </c>
      <c r="D48" s="54"/>
      <c r="E48" s="60"/>
      <c r="F48" s="60"/>
      <c r="G48" s="58"/>
      <c r="H48" s="61"/>
      <c r="I48" s="60"/>
      <c r="J48" s="58"/>
      <c r="K48" s="61"/>
      <c r="L48" s="60"/>
      <c r="M48" s="60"/>
      <c r="N48" s="61"/>
      <c r="O48" s="58"/>
      <c r="P48" s="58"/>
      <c r="Q48" s="61"/>
      <c r="R48" s="60"/>
      <c r="S48" s="61"/>
      <c r="T48" s="57"/>
      <c r="U48" s="34" t="str">
        <f>IF(ISBLANK('Neklasificētās vielas'!$B48),"",IF(Iesniedzējs!$G$9&lt;&gt;"",Iesniedzējs!$G$9,IF(Iesniedzējs!$G$23&lt;&gt;"",Iesniedzējs!$G$23,IF(Iesniedzējs!$G$36&lt;&gt;"",Iesniedzējs!$G$36,"Nav zināms"))))</f>
        <v/>
      </c>
      <c r="V48" s="37" t="str">
        <f>IFERROR(IF(ISBLANK('Neklasificētās vielas'!$B48),"",Iesniedzējs!$D$3&amp;" "&amp;Iesniedzējs!$F$3),"")</f>
        <v/>
      </c>
    </row>
    <row r="49" spans="1:22" x14ac:dyDescent="0.35">
      <c r="A49" s="50" t="str">
        <f>IF(ISBLANK('Neklasificētās vielas'!$B49),"",COUNTA($B$4:'Neklasificētās vielas'!$B49))</f>
        <v/>
      </c>
      <c r="B49" s="58"/>
      <c r="C49" s="69" t="str">
        <f>IFERROR(VLOOKUP('Neklasificētās vielas'!$B49,Neklasific_vielas,2,FALSE),"")</f>
        <v/>
      </c>
      <c r="D49" s="54"/>
      <c r="E49" s="60"/>
      <c r="F49" s="60"/>
      <c r="G49" s="58"/>
      <c r="H49" s="61"/>
      <c r="I49" s="60"/>
      <c r="J49" s="58"/>
      <c r="K49" s="61"/>
      <c r="L49" s="60"/>
      <c r="M49" s="60"/>
      <c r="N49" s="61"/>
      <c r="O49" s="58"/>
      <c r="P49" s="58"/>
      <c r="Q49" s="61"/>
      <c r="R49" s="60"/>
      <c r="S49" s="61"/>
      <c r="T49" s="57"/>
      <c r="U49" s="34" t="str">
        <f>IF(ISBLANK('Neklasificētās vielas'!$B49),"",IF(Iesniedzējs!$G$9&lt;&gt;"",Iesniedzējs!$G$9,IF(Iesniedzējs!$G$23&lt;&gt;"",Iesniedzējs!$G$23,IF(Iesniedzējs!$G$36&lt;&gt;"",Iesniedzējs!$G$36,"Nav zināms"))))</f>
        <v/>
      </c>
      <c r="V49" s="37" t="str">
        <f>IFERROR(IF(ISBLANK('Neklasificētās vielas'!$B49),"",Iesniedzējs!$D$3&amp;" "&amp;Iesniedzējs!$F$3),"")</f>
        <v/>
      </c>
    </row>
    <row r="50" spans="1:22" x14ac:dyDescent="0.35">
      <c r="A50" s="50" t="str">
        <f>IF(ISBLANK('Neklasificētās vielas'!$B50),"",COUNTA($B$4:'Neklasificētās vielas'!$B50))</f>
        <v/>
      </c>
      <c r="B50" s="58"/>
      <c r="C50" s="69" t="str">
        <f>IFERROR(VLOOKUP('Neklasificētās vielas'!$B50,Neklasific_vielas,2,FALSE),"")</f>
        <v/>
      </c>
      <c r="D50" s="54"/>
      <c r="E50" s="60"/>
      <c r="F50" s="60"/>
      <c r="G50" s="58"/>
      <c r="H50" s="61"/>
      <c r="I50" s="60"/>
      <c r="J50" s="58"/>
      <c r="K50" s="61"/>
      <c r="L50" s="60"/>
      <c r="M50" s="60"/>
      <c r="N50" s="61"/>
      <c r="O50" s="58"/>
      <c r="P50" s="58"/>
      <c r="Q50" s="61"/>
      <c r="R50" s="60"/>
      <c r="S50" s="61"/>
      <c r="T50" s="57"/>
      <c r="U50" s="34" t="str">
        <f>IF(ISBLANK('Neklasificētās vielas'!$B50),"",IF(Iesniedzējs!$G$9&lt;&gt;"",Iesniedzējs!$G$9,IF(Iesniedzējs!$G$23&lt;&gt;"",Iesniedzējs!$G$23,IF(Iesniedzējs!$G$36&lt;&gt;"",Iesniedzējs!$G$36,"Nav zināms"))))</f>
        <v/>
      </c>
      <c r="V50" s="37" t="str">
        <f>IFERROR(IF(ISBLANK('Neklasificētās vielas'!$B50),"",Iesniedzējs!$D$3&amp;" "&amp;Iesniedzējs!$F$3),"")</f>
        <v/>
      </c>
    </row>
    <row r="51" spans="1:22" x14ac:dyDescent="0.35">
      <c r="A51" s="50" t="str">
        <f>IF(ISBLANK('Neklasificētās vielas'!$B51),"",COUNTA($B$4:'Neklasificētās vielas'!$B51))</f>
        <v/>
      </c>
      <c r="B51" s="58"/>
      <c r="C51" s="69" t="str">
        <f>IFERROR(VLOOKUP('Neklasificētās vielas'!$B51,Neklasific_vielas,2,FALSE),"")</f>
        <v/>
      </c>
      <c r="D51" s="54"/>
      <c r="E51" s="60"/>
      <c r="F51" s="60"/>
      <c r="G51" s="58"/>
      <c r="H51" s="61"/>
      <c r="I51" s="60"/>
      <c r="J51" s="58"/>
      <c r="K51" s="61"/>
      <c r="L51" s="60"/>
      <c r="M51" s="60"/>
      <c r="N51" s="61"/>
      <c r="O51" s="58"/>
      <c r="P51" s="58"/>
      <c r="Q51" s="61"/>
      <c r="R51" s="60"/>
      <c r="S51" s="61"/>
      <c r="T51" s="57"/>
      <c r="U51" s="34" t="str">
        <f>IF(ISBLANK('Neklasificētās vielas'!$B51),"",IF(Iesniedzējs!$G$9&lt;&gt;"",Iesniedzējs!$G$9,IF(Iesniedzējs!$G$23&lt;&gt;"",Iesniedzējs!$G$23,IF(Iesniedzējs!$G$36&lt;&gt;"",Iesniedzējs!$G$36,"Nav zināms"))))</f>
        <v/>
      </c>
      <c r="V51" s="37" t="str">
        <f>IFERROR(IF(ISBLANK('Neklasificētās vielas'!$B51),"",Iesniedzējs!$D$3&amp;" "&amp;Iesniedzējs!$F$3),"")</f>
        <v/>
      </c>
    </row>
    <row r="52" spans="1:22" x14ac:dyDescent="0.35">
      <c r="A52" s="50" t="str">
        <f>IF(ISBLANK('Neklasificētās vielas'!$B52),"",COUNTA($B$4:'Neklasificētās vielas'!$B52))</f>
        <v/>
      </c>
      <c r="B52" s="58"/>
      <c r="C52" s="69" t="str">
        <f>IFERROR(VLOOKUP('Neklasificētās vielas'!$B52,Neklasific_vielas,2,FALSE),"")</f>
        <v/>
      </c>
      <c r="D52" s="54"/>
      <c r="E52" s="60"/>
      <c r="F52" s="60"/>
      <c r="G52" s="58"/>
      <c r="H52" s="61"/>
      <c r="I52" s="60"/>
      <c r="J52" s="58"/>
      <c r="K52" s="61"/>
      <c r="L52" s="60"/>
      <c r="M52" s="60"/>
      <c r="N52" s="61"/>
      <c r="O52" s="58"/>
      <c r="P52" s="58"/>
      <c r="Q52" s="61"/>
      <c r="R52" s="60"/>
      <c r="S52" s="61"/>
      <c r="T52" s="57"/>
      <c r="U52" s="34" t="str">
        <f>IF(ISBLANK('Neklasificētās vielas'!$B52),"",IF(Iesniedzējs!$G$9&lt;&gt;"",Iesniedzējs!$G$9,IF(Iesniedzējs!$G$23&lt;&gt;"",Iesniedzējs!$G$23,IF(Iesniedzējs!$G$36&lt;&gt;"",Iesniedzējs!$G$36,"Nav zināms"))))</f>
        <v/>
      </c>
      <c r="V52" s="37" t="str">
        <f>IFERROR(IF(ISBLANK('Neklasificētās vielas'!$B52),"",Iesniedzējs!$D$3&amp;" "&amp;Iesniedzējs!$F$3),"")</f>
        <v/>
      </c>
    </row>
    <row r="53" spans="1:22" x14ac:dyDescent="0.35">
      <c r="A53" s="50" t="str">
        <f>IF(ISBLANK('Neklasificētās vielas'!$B53),"",COUNTA($B$4:'Neklasificētās vielas'!$B53))</f>
        <v/>
      </c>
      <c r="B53" s="58"/>
      <c r="C53" s="69" t="str">
        <f>IFERROR(VLOOKUP('Neklasificētās vielas'!$B53,Neklasific_vielas,2,FALSE),"")</f>
        <v/>
      </c>
      <c r="D53" s="54"/>
      <c r="E53" s="60"/>
      <c r="F53" s="60"/>
      <c r="G53" s="58"/>
      <c r="H53" s="61"/>
      <c r="I53" s="60"/>
      <c r="J53" s="58"/>
      <c r="K53" s="61"/>
      <c r="L53" s="60"/>
      <c r="M53" s="60"/>
      <c r="N53" s="61"/>
      <c r="O53" s="58"/>
      <c r="P53" s="58"/>
      <c r="Q53" s="61"/>
      <c r="R53" s="60"/>
      <c r="S53" s="61"/>
      <c r="T53" s="57"/>
      <c r="U53" s="34" t="str">
        <f>IF(ISBLANK('Neklasificētās vielas'!$B53),"",IF(Iesniedzējs!$G$9&lt;&gt;"",Iesniedzējs!$G$9,IF(Iesniedzējs!$G$23&lt;&gt;"",Iesniedzējs!$G$23,IF(Iesniedzējs!$G$36&lt;&gt;"",Iesniedzējs!$G$36,"Nav zināms"))))</f>
        <v/>
      </c>
      <c r="V53" s="37" t="str">
        <f>IFERROR(IF(ISBLANK('Neklasificētās vielas'!$B53),"",Iesniedzējs!$D$3&amp;" "&amp;Iesniedzējs!$F$3),"")</f>
        <v/>
      </c>
    </row>
    <row r="54" spans="1:22" x14ac:dyDescent="0.35">
      <c r="A54" s="50" t="str">
        <f>IF(ISBLANK('Neklasificētās vielas'!$B54),"",COUNTA($B$4:'Neklasificētās vielas'!$B54))</f>
        <v/>
      </c>
      <c r="B54" s="58"/>
      <c r="C54" s="69" t="str">
        <f>IFERROR(VLOOKUP('Neklasificētās vielas'!$B54,Neklasific_vielas,2,FALSE),"")</f>
        <v/>
      </c>
      <c r="D54" s="54"/>
      <c r="E54" s="60"/>
      <c r="F54" s="60"/>
      <c r="G54" s="58"/>
      <c r="H54" s="61"/>
      <c r="I54" s="60"/>
      <c r="J54" s="58"/>
      <c r="K54" s="61"/>
      <c r="L54" s="60"/>
      <c r="M54" s="60"/>
      <c r="N54" s="61"/>
      <c r="O54" s="58"/>
      <c r="P54" s="58"/>
      <c r="Q54" s="61"/>
      <c r="R54" s="60"/>
      <c r="S54" s="61"/>
      <c r="T54" s="57"/>
      <c r="U54" s="34" t="str">
        <f>IF(ISBLANK('Neklasificētās vielas'!$B54),"",IF(Iesniedzējs!$G$9&lt;&gt;"",Iesniedzējs!$G$9,IF(Iesniedzējs!$G$23&lt;&gt;"",Iesniedzējs!$G$23,IF(Iesniedzējs!$G$36&lt;&gt;"",Iesniedzējs!$G$36,"Nav zināms"))))</f>
        <v/>
      </c>
      <c r="V54" s="37" t="str">
        <f>IFERROR(IF(ISBLANK('Neklasificētās vielas'!$B54),"",Iesniedzējs!$D$3&amp;" "&amp;Iesniedzējs!$F$3),"")</f>
        <v/>
      </c>
    </row>
    <row r="55" spans="1:22" x14ac:dyDescent="0.35">
      <c r="A55" s="50" t="str">
        <f>IF(ISBLANK('Neklasificētās vielas'!$B55),"",COUNTA($B$4:'Neklasificētās vielas'!$B55))</f>
        <v/>
      </c>
      <c r="B55" s="58"/>
      <c r="C55" s="69" t="str">
        <f>IFERROR(VLOOKUP('Neklasificētās vielas'!$B55,Neklasific_vielas,2,FALSE),"")</f>
        <v/>
      </c>
      <c r="D55" s="54"/>
      <c r="E55" s="60"/>
      <c r="F55" s="60"/>
      <c r="G55" s="58"/>
      <c r="H55" s="61"/>
      <c r="I55" s="60"/>
      <c r="J55" s="58"/>
      <c r="K55" s="61"/>
      <c r="L55" s="60"/>
      <c r="M55" s="60"/>
      <c r="N55" s="61"/>
      <c r="O55" s="58"/>
      <c r="P55" s="58"/>
      <c r="Q55" s="61"/>
      <c r="R55" s="60"/>
      <c r="S55" s="61"/>
      <c r="T55" s="57"/>
      <c r="U55" s="34" t="str">
        <f>IF(ISBLANK('Neklasificētās vielas'!$B55),"",IF(Iesniedzējs!$G$9&lt;&gt;"",Iesniedzējs!$G$9,IF(Iesniedzējs!$G$23&lt;&gt;"",Iesniedzējs!$G$23,IF(Iesniedzējs!$G$36&lt;&gt;"",Iesniedzējs!$G$36,"Nav zināms"))))</f>
        <v/>
      </c>
      <c r="V55" s="37" t="str">
        <f>IFERROR(IF(ISBLANK('Neklasificētās vielas'!$B55),"",Iesniedzējs!$D$3&amp;" "&amp;Iesniedzējs!$F$3),"")</f>
        <v/>
      </c>
    </row>
    <row r="56" spans="1:22" x14ac:dyDescent="0.35">
      <c r="A56" s="50" t="str">
        <f>IF(ISBLANK('Neklasificētās vielas'!$B56),"",COUNTA($B$4:'Neklasificētās vielas'!$B56))</f>
        <v/>
      </c>
      <c r="B56" s="58"/>
      <c r="C56" s="69" t="str">
        <f>IFERROR(VLOOKUP('Neklasificētās vielas'!$B56,Neklasific_vielas,2,FALSE),"")</f>
        <v/>
      </c>
      <c r="D56" s="54"/>
      <c r="E56" s="60"/>
      <c r="F56" s="60"/>
      <c r="G56" s="58"/>
      <c r="H56" s="61"/>
      <c r="I56" s="60"/>
      <c r="J56" s="58"/>
      <c r="K56" s="61"/>
      <c r="L56" s="60"/>
      <c r="M56" s="60"/>
      <c r="N56" s="61"/>
      <c r="O56" s="58"/>
      <c r="P56" s="58"/>
      <c r="Q56" s="61"/>
      <c r="R56" s="60"/>
      <c r="S56" s="61"/>
      <c r="T56" s="57"/>
      <c r="U56" s="34" t="str">
        <f>IF(ISBLANK('Neklasificētās vielas'!$B56),"",IF(Iesniedzējs!$G$9&lt;&gt;"",Iesniedzējs!$G$9,IF(Iesniedzējs!$G$23&lt;&gt;"",Iesniedzējs!$G$23,IF(Iesniedzējs!$G$36&lt;&gt;"",Iesniedzējs!$G$36,"Nav zināms"))))</f>
        <v/>
      </c>
      <c r="V56" s="37" t="str">
        <f>IFERROR(IF(ISBLANK('Neklasificētās vielas'!$B56),"",Iesniedzējs!$D$3&amp;" "&amp;Iesniedzējs!$F$3),"")</f>
        <v/>
      </c>
    </row>
    <row r="57" spans="1:22" x14ac:dyDescent="0.35">
      <c r="A57" s="50" t="str">
        <f>IF(ISBLANK('Neklasificētās vielas'!$B57),"",COUNTA($B$4:'Neklasificētās vielas'!$B57))</f>
        <v/>
      </c>
      <c r="B57" s="58"/>
      <c r="C57" s="69" t="str">
        <f>IFERROR(VLOOKUP('Neklasificētās vielas'!$B57,Neklasific_vielas,2,FALSE),"")</f>
        <v/>
      </c>
      <c r="D57" s="54"/>
      <c r="E57" s="60"/>
      <c r="F57" s="60"/>
      <c r="G57" s="58"/>
      <c r="H57" s="61"/>
      <c r="I57" s="60"/>
      <c r="J57" s="58"/>
      <c r="K57" s="61"/>
      <c r="L57" s="60"/>
      <c r="M57" s="60"/>
      <c r="N57" s="61"/>
      <c r="O57" s="58"/>
      <c r="P57" s="58"/>
      <c r="Q57" s="61"/>
      <c r="R57" s="60"/>
      <c r="S57" s="61"/>
      <c r="T57" s="57"/>
      <c r="U57" s="34" t="str">
        <f>IF(ISBLANK('Neklasificētās vielas'!$B57),"",IF(Iesniedzējs!$G$9&lt;&gt;"",Iesniedzējs!$G$9,IF(Iesniedzējs!$G$23&lt;&gt;"",Iesniedzējs!$G$23,IF(Iesniedzējs!$G$36&lt;&gt;"",Iesniedzējs!$G$36,"Nav zināms"))))</f>
        <v/>
      </c>
      <c r="V57" s="37" t="str">
        <f>IFERROR(IF(ISBLANK('Neklasificētās vielas'!$B57),"",Iesniedzējs!$D$3&amp;" "&amp;Iesniedzējs!$F$3),"")</f>
        <v/>
      </c>
    </row>
    <row r="58" spans="1:22" x14ac:dyDescent="0.35">
      <c r="A58" s="50" t="str">
        <f>IF(ISBLANK('Neklasificētās vielas'!$B58),"",COUNTA($B$4:'Neklasificētās vielas'!$B58))</f>
        <v/>
      </c>
      <c r="B58" s="58"/>
      <c r="C58" s="69" t="str">
        <f>IFERROR(VLOOKUP('Neklasificētās vielas'!$B58,Neklasific_vielas,2,FALSE),"")</f>
        <v/>
      </c>
      <c r="D58" s="54"/>
      <c r="E58" s="60"/>
      <c r="F58" s="60"/>
      <c r="G58" s="58"/>
      <c r="H58" s="61"/>
      <c r="I58" s="60"/>
      <c r="J58" s="58"/>
      <c r="K58" s="61"/>
      <c r="L58" s="60"/>
      <c r="M58" s="60"/>
      <c r="N58" s="61"/>
      <c r="O58" s="58"/>
      <c r="P58" s="58"/>
      <c r="Q58" s="61"/>
      <c r="R58" s="60"/>
      <c r="S58" s="61"/>
      <c r="T58" s="57"/>
      <c r="U58" s="34" t="str">
        <f>IF(ISBLANK('Neklasificētās vielas'!$B58),"",IF(Iesniedzējs!$G$9&lt;&gt;"",Iesniedzējs!$G$9,IF(Iesniedzējs!$G$23&lt;&gt;"",Iesniedzējs!$G$23,IF(Iesniedzējs!$G$36&lt;&gt;"",Iesniedzējs!$G$36,"Nav zināms"))))</f>
        <v/>
      </c>
      <c r="V58" s="37" t="str">
        <f>IFERROR(IF(ISBLANK('Neklasificētās vielas'!$B58),"",Iesniedzējs!$D$3&amp;" "&amp;Iesniedzējs!$F$3),"")</f>
        <v/>
      </c>
    </row>
    <row r="59" spans="1:22" x14ac:dyDescent="0.35">
      <c r="A59" s="50" t="str">
        <f>IF(ISBLANK('Neklasificētās vielas'!$B59),"",COUNTA($B$4:'Neklasificētās vielas'!$B59))</f>
        <v/>
      </c>
      <c r="B59" s="58"/>
      <c r="C59" s="69" t="str">
        <f>IFERROR(VLOOKUP('Neklasificētās vielas'!$B59,Neklasific_vielas,2,FALSE),"")</f>
        <v/>
      </c>
      <c r="D59" s="54"/>
      <c r="E59" s="60"/>
      <c r="F59" s="60"/>
      <c r="G59" s="58"/>
      <c r="H59" s="61"/>
      <c r="I59" s="60"/>
      <c r="J59" s="58"/>
      <c r="K59" s="61"/>
      <c r="L59" s="60"/>
      <c r="M59" s="60"/>
      <c r="N59" s="61"/>
      <c r="O59" s="58"/>
      <c r="P59" s="58"/>
      <c r="Q59" s="61"/>
      <c r="R59" s="60"/>
      <c r="S59" s="61"/>
      <c r="T59" s="57"/>
      <c r="U59" s="34" t="str">
        <f>IF(ISBLANK('Neklasificētās vielas'!$B59),"",IF(Iesniedzējs!$G$9&lt;&gt;"",Iesniedzējs!$G$9,IF(Iesniedzējs!$G$23&lt;&gt;"",Iesniedzējs!$G$23,IF(Iesniedzējs!$G$36&lt;&gt;"",Iesniedzējs!$G$36,"Nav zināms"))))</f>
        <v/>
      </c>
      <c r="V59" s="37" t="str">
        <f>IFERROR(IF(ISBLANK('Neklasificētās vielas'!$B59),"",Iesniedzējs!$D$3&amp;" "&amp;Iesniedzējs!$F$3),"")</f>
        <v/>
      </c>
    </row>
    <row r="60" spans="1:22" x14ac:dyDescent="0.35">
      <c r="A60" s="50" t="str">
        <f>IF(ISBLANK('Neklasificētās vielas'!$B60),"",COUNTA($B$4:'Neklasificētās vielas'!$B60))</f>
        <v/>
      </c>
      <c r="B60" s="58"/>
      <c r="C60" s="69" t="str">
        <f>IFERROR(VLOOKUP('Neklasificētās vielas'!$B60,Neklasific_vielas,2,FALSE),"")</f>
        <v/>
      </c>
      <c r="D60" s="54"/>
      <c r="E60" s="60"/>
      <c r="F60" s="60"/>
      <c r="G60" s="58"/>
      <c r="H60" s="61"/>
      <c r="I60" s="60"/>
      <c r="J60" s="58"/>
      <c r="K60" s="61"/>
      <c r="L60" s="60"/>
      <c r="M60" s="60"/>
      <c r="N60" s="61"/>
      <c r="O60" s="58"/>
      <c r="P60" s="58"/>
      <c r="Q60" s="61"/>
      <c r="R60" s="60"/>
      <c r="S60" s="61"/>
      <c r="T60" s="57"/>
      <c r="U60" s="34" t="str">
        <f>IF(ISBLANK('Neklasificētās vielas'!$B60),"",IF(Iesniedzējs!$G$9&lt;&gt;"",Iesniedzējs!$G$9,IF(Iesniedzējs!$G$23&lt;&gt;"",Iesniedzējs!$G$23,IF(Iesniedzējs!$G$36&lt;&gt;"",Iesniedzējs!$G$36,"Nav zināms"))))</f>
        <v/>
      </c>
      <c r="V60" s="37" t="str">
        <f>IFERROR(IF(ISBLANK('Neklasificētās vielas'!$B60),"",Iesniedzējs!$D$3&amp;" "&amp;Iesniedzējs!$F$3),"")</f>
        <v/>
      </c>
    </row>
    <row r="61" spans="1:22" x14ac:dyDescent="0.35">
      <c r="A61" s="50" t="str">
        <f>IF(ISBLANK('Neklasificētās vielas'!$B61),"",COUNTA($B$4:'Neklasificētās vielas'!$B61))</f>
        <v/>
      </c>
      <c r="B61" s="58"/>
      <c r="C61" s="69" t="str">
        <f>IFERROR(VLOOKUP('Neklasificētās vielas'!$B61,Neklasific_vielas,2,FALSE),"")</f>
        <v/>
      </c>
      <c r="D61" s="54"/>
      <c r="E61" s="60"/>
      <c r="F61" s="60"/>
      <c r="G61" s="58"/>
      <c r="H61" s="61"/>
      <c r="I61" s="60"/>
      <c r="J61" s="58"/>
      <c r="K61" s="61"/>
      <c r="L61" s="60"/>
      <c r="M61" s="60"/>
      <c r="N61" s="61"/>
      <c r="O61" s="58"/>
      <c r="P61" s="58"/>
      <c r="Q61" s="61"/>
      <c r="R61" s="60"/>
      <c r="S61" s="61"/>
      <c r="T61" s="57"/>
      <c r="U61" s="34" t="str">
        <f>IF(ISBLANK('Neklasificētās vielas'!$B61),"",IF(Iesniedzējs!$G$9&lt;&gt;"",Iesniedzējs!$G$9,IF(Iesniedzējs!$G$23&lt;&gt;"",Iesniedzējs!$G$23,IF(Iesniedzējs!$G$36&lt;&gt;"",Iesniedzējs!$G$36,"Nav zināms"))))</f>
        <v/>
      </c>
      <c r="V61" s="37" t="str">
        <f>IFERROR(IF(ISBLANK('Neklasificētās vielas'!$B61),"",Iesniedzējs!$D$3&amp;" "&amp;Iesniedzējs!$F$3),"")</f>
        <v/>
      </c>
    </row>
    <row r="62" spans="1:22" x14ac:dyDescent="0.35">
      <c r="A62" s="50" t="str">
        <f>IF(ISBLANK('Neklasificētās vielas'!$B62),"",COUNTA($B$4:'Neklasificētās vielas'!$B62))</f>
        <v/>
      </c>
      <c r="B62" s="58"/>
      <c r="C62" s="69" t="str">
        <f>IFERROR(VLOOKUP('Neklasificētās vielas'!$B62,Neklasific_vielas,2,FALSE),"")</f>
        <v/>
      </c>
      <c r="D62" s="54"/>
      <c r="E62" s="60"/>
      <c r="F62" s="60"/>
      <c r="G62" s="58"/>
      <c r="H62" s="61"/>
      <c r="I62" s="60"/>
      <c r="J62" s="58"/>
      <c r="K62" s="61"/>
      <c r="L62" s="60"/>
      <c r="M62" s="60"/>
      <c r="N62" s="61"/>
      <c r="O62" s="58"/>
      <c r="P62" s="58"/>
      <c r="Q62" s="61"/>
      <c r="R62" s="60"/>
      <c r="S62" s="61"/>
      <c r="T62" s="57"/>
      <c r="U62" s="34" t="str">
        <f>IF(ISBLANK('Neklasificētās vielas'!$B62),"",IF(Iesniedzējs!$G$9&lt;&gt;"",Iesniedzējs!$G$9,IF(Iesniedzējs!$G$23&lt;&gt;"",Iesniedzējs!$G$23,IF(Iesniedzējs!$G$36&lt;&gt;"",Iesniedzējs!$G$36,"Nav zināms"))))</f>
        <v/>
      </c>
      <c r="V62" s="37" t="str">
        <f>IFERROR(IF(ISBLANK('Neklasificētās vielas'!$B62),"",Iesniedzējs!$D$3&amp;" "&amp;Iesniedzējs!$F$3),"")</f>
        <v/>
      </c>
    </row>
    <row r="63" spans="1:22" x14ac:dyDescent="0.35">
      <c r="A63" s="50" t="str">
        <f>IF(ISBLANK('Neklasificētās vielas'!$B63),"",COUNTA($B$4:'Neklasificētās vielas'!$B63))</f>
        <v/>
      </c>
      <c r="B63" s="58"/>
      <c r="C63" s="69" t="str">
        <f>IFERROR(VLOOKUP('Neklasificētās vielas'!$B63,Neklasific_vielas,2,FALSE),"")</f>
        <v/>
      </c>
      <c r="D63" s="54"/>
      <c r="E63" s="60"/>
      <c r="F63" s="60"/>
      <c r="G63" s="58"/>
      <c r="H63" s="61"/>
      <c r="I63" s="60"/>
      <c r="J63" s="58"/>
      <c r="K63" s="61"/>
      <c r="L63" s="60"/>
      <c r="M63" s="60"/>
      <c r="N63" s="61"/>
      <c r="O63" s="58"/>
      <c r="P63" s="58"/>
      <c r="Q63" s="61"/>
      <c r="R63" s="60"/>
      <c r="S63" s="61"/>
      <c r="T63" s="57"/>
      <c r="U63" s="34" t="str">
        <f>IF(ISBLANK('Neklasificētās vielas'!$B63),"",IF(Iesniedzējs!$G$9&lt;&gt;"",Iesniedzējs!$G$9,IF(Iesniedzējs!$G$23&lt;&gt;"",Iesniedzējs!$G$23,IF(Iesniedzējs!$G$36&lt;&gt;"",Iesniedzējs!$G$36,"Nav zināms"))))</f>
        <v/>
      </c>
      <c r="V63" s="37" t="str">
        <f>IFERROR(IF(ISBLANK('Neklasificētās vielas'!$B63),"",Iesniedzējs!$D$3&amp;" "&amp;Iesniedzējs!$F$3),"")</f>
        <v/>
      </c>
    </row>
    <row r="64" spans="1:22" x14ac:dyDescent="0.35">
      <c r="A64" s="50" t="str">
        <f>IF(ISBLANK('Neklasificētās vielas'!$B64),"",COUNTA($B$4:'Neklasificētās vielas'!$B64))</f>
        <v/>
      </c>
      <c r="B64" s="58"/>
      <c r="C64" s="69" t="str">
        <f>IFERROR(VLOOKUP('Neklasificētās vielas'!$B64,Neklasific_vielas,2,FALSE),"")</f>
        <v/>
      </c>
      <c r="D64" s="54"/>
      <c r="E64" s="60"/>
      <c r="F64" s="60"/>
      <c r="G64" s="58"/>
      <c r="H64" s="61"/>
      <c r="I64" s="60"/>
      <c r="J64" s="58"/>
      <c r="K64" s="61"/>
      <c r="L64" s="60"/>
      <c r="M64" s="60"/>
      <c r="N64" s="61"/>
      <c r="O64" s="58"/>
      <c r="P64" s="58"/>
      <c r="Q64" s="61"/>
      <c r="R64" s="60"/>
      <c r="S64" s="61"/>
      <c r="T64" s="57"/>
      <c r="U64" s="34" t="str">
        <f>IF(ISBLANK('Neklasificētās vielas'!$B64),"",IF(Iesniedzējs!$G$9&lt;&gt;"",Iesniedzējs!$G$9,IF(Iesniedzējs!$G$23&lt;&gt;"",Iesniedzējs!$G$23,IF(Iesniedzējs!$G$36&lt;&gt;"",Iesniedzējs!$G$36,"Nav zināms"))))</f>
        <v/>
      </c>
      <c r="V64" s="37" t="str">
        <f>IFERROR(IF(ISBLANK('Neklasificētās vielas'!$B64),"",Iesniedzējs!$D$3&amp;" "&amp;Iesniedzējs!$F$3),"")</f>
        <v/>
      </c>
    </row>
    <row r="65" spans="1:22" x14ac:dyDescent="0.35">
      <c r="A65" s="50" t="str">
        <f>IF(ISBLANK('Neklasificētās vielas'!$B65),"",COUNTA($B$4:'Neklasificētās vielas'!$B65))</f>
        <v/>
      </c>
      <c r="B65" s="58"/>
      <c r="C65" s="69" t="str">
        <f>IFERROR(VLOOKUP('Neklasificētās vielas'!$B65,Neklasific_vielas,2,FALSE),"")</f>
        <v/>
      </c>
      <c r="D65" s="54"/>
      <c r="E65" s="60"/>
      <c r="F65" s="60"/>
      <c r="G65" s="58"/>
      <c r="H65" s="61"/>
      <c r="I65" s="60"/>
      <c r="J65" s="58"/>
      <c r="K65" s="61"/>
      <c r="L65" s="60"/>
      <c r="M65" s="60"/>
      <c r="N65" s="61"/>
      <c r="O65" s="58"/>
      <c r="P65" s="58"/>
      <c r="Q65" s="61"/>
      <c r="R65" s="60"/>
      <c r="S65" s="61"/>
      <c r="T65" s="57"/>
      <c r="U65" s="34" t="str">
        <f>IF(ISBLANK('Neklasificētās vielas'!$B65),"",IF(Iesniedzējs!$G$9&lt;&gt;"",Iesniedzējs!$G$9,IF(Iesniedzējs!$G$23&lt;&gt;"",Iesniedzējs!$G$23,IF(Iesniedzējs!$G$36&lt;&gt;"",Iesniedzējs!$G$36,"Nav zināms"))))</f>
        <v/>
      </c>
      <c r="V65" s="37" t="str">
        <f>IFERROR(IF(ISBLANK('Neklasificētās vielas'!$B65),"",Iesniedzējs!$D$3&amp;" "&amp;Iesniedzējs!$F$3),"")</f>
        <v/>
      </c>
    </row>
    <row r="66" spans="1:22" x14ac:dyDescent="0.35">
      <c r="A66" s="50" t="str">
        <f>IF(ISBLANK('Neklasificētās vielas'!$B66),"",COUNTA($B$4:'Neklasificētās vielas'!$B66))</f>
        <v/>
      </c>
      <c r="B66" s="58"/>
      <c r="C66" s="69" t="str">
        <f>IFERROR(VLOOKUP('Neklasificētās vielas'!$B66,Neklasific_vielas,2,FALSE),"")</f>
        <v/>
      </c>
      <c r="D66" s="54"/>
      <c r="E66" s="60"/>
      <c r="F66" s="60"/>
      <c r="G66" s="58"/>
      <c r="H66" s="61"/>
      <c r="I66" s="60"/>
      <c r="J66" s="58"/>
      <c r="K66" s="61"/>
      <c r="L66" s="60"/>
      <c r="M66" s="60"/>
      <c r="N66" s="61"/>
      <c r="O66" s="58"/>
      <c r="P66" s="58"/>
      <c r="Q66" s="61"/>
      <c r="R66" s="60"/>
      <c r="S66" s="61"/>
      <c r="T66" s="57"/>
      <c r="U66" s="34" t="str">
        <f>IF(ISBLANK('Neklasificētās vielas'!$B66),"",IF(Iesniedzējs!$G$9&lt;&gt;"",Iesniedzējs!$G$9,IF(Iesniedzējs!$G$23&lt;&gt;"",Iesniedzējs!$G$23,IF(Iesniedzējs!$G$36&lt;&gt;"",Iesniedzējs!$G$36,"Nav zināms"))))</f>
        <v/>
      </c>
      <c r="V66" s="37" t="str">
        <f>IFERROR(IF(ISBLANK('Neklasificētās vielas'!$B66),"",Iesniedzējs!$D$3&amp;" "&amp;Iesniedzējs!$F$3),"")</f>
        <v/>
      </c>
    </row>
    <row r="67" spans="1:22" x14ac:dyDescent="0.35">
      <c r="A67" s="50" t="str">
        <f>IF(ISBLANK('Neklasificētās vielas'!$B67),"",COUNTA($B$4:'Neklasificētās vielas'!$B67))</f>
        <v/>
      </c>
      <c r="B67" s="58"/>
      <c r="C67" s="69" t="str">
        <f>IFERROR(VLOOKUP('Neklasificētās vielas'!$B67,Neklasific_vielas,2,FALSE),"")</f>
        <v/>
      </c>
      <c r="D67" s="54"/>
      <c r="E67" s="60"/>
      <c r="F67" s="60"/>
      <c r="G67" s="58"/>
      <c r="H67" s="61"/>
      <c r="I67" s="60"/>
      <c r="J67" s="58"/>
      <c r="K67" s="61"/>
      <c r="L67" s="60"/>
      <c r="M67" s="60"/>
      <c r="N67" s="61"/>
      <c r="O67" s="58"/>
      <c r="P67" s="58"/>
      <c r="Q67" s="61"/>
      <c r="R67" s="60"/>
      <c r="S67" s="61"/>
      <c r="T67" s="57"/>
      <c r="U67" s="34" t="str">
        <f>IF(ISBLANK('Neklasificētās vielas'!$B67),"",IF(Iesniedzējs!$G$9&lt;&gt;"",Iesniedzējs!$G$9,IF(Iesniedzējs!$G$23&lt;&gt;"",Iesniedzējs!$G$23,IF(Iesniedzējs!$G$36&lt;&gt;"",Iesniedzējs!$G$36,"Nav zināms"))))</f>
        <v/>
      </c>
      <c r="V67" s="37" t="str">
        <f>IFERROR(IF(ISBLANK('Neklasificētās vielas'!$B67),"",Iesniedzējs!$D$3&amp;" "&amp;Iesniedzējs!$F$3),"")</f>
        <v/>
      </c>
    </row>
    <row r="68" spans="1:22" x14ac:dyDescent="0.35">
      <c r="A68" s="50" t="str">
        <f>IF(ISBLANK('Neklasificētās vielas'!$B68),"",COUNTA($B$4:'Neklasificētās vielas'!$B68))</f>
        <v/>
      </c>
      <c r="B68" s="58"/>
      <c r="C68" s="69" t="str">
        <f>IFERROR(VLOOKUP('Neklasificētās vielas'!$B68,Neklasific_vielas,2,FALSE),"")</f>
        <v/>
      </c>
      <c r="D68" s="54"/>
      <c r="E68" s="60"/>
      <c r="F68" s="60"/>
      <c r="G68" s="58"/>
      <c r="H68" s="61"/>
      <c r="I68" s="60"/>
      <c r="J68" s="58"/>
      <c r="K68" s="61"/>
      <c r="L68" s="60"/>
      <c r="M68" s="60"/>
      <c r="N68" s="61"/>
      <c r="O68" s="58"/>
      <c r="P68" s="58"/>
      <c r="Q68" s="61"/>
      <c r="R68" s="60"/>
      <c r="S68" s="61"/>
      <c r="T68" s="57"/>
      <c r="U68" s="34" t="str">
        <f>IF(ISBLANK('Neklasificētās vielas'!$B68),"",IF(Iesniedzējs!$G$9&lt;&gt;"",Iesniedzējs!$G$9,IF(Iesniedzējs!$G$23&lt;&gt;"",Iesniedzējs!$G$23,IF(Iesniedzējs!$G$36&lt;&gt;"",Iesniedzējs!$G$36,"Nav zināms"))))</f>
        <v/>
      </c>
      <c r="V68" s="37" t="str">
        <f>IFERROR(IF(ISBLANK('Neklasificētās vielas'!$B68),"",Iesniedzējs!$D$3&amp;" "&amp;Iesniedzējs!$F$3),"")</f>
        <v/>
      </c>
    </row>
    <row r="69" spans="1:22" x14ac:dyDescent="0.35">
      <c r="A69" s="50" t="str">
        <f>IF(ISBLANK('Neklasificētās vielas'!$B69),"",COUNTA($B$4:'Neklasificētās vielas'!$B69))</f>
        <v/>
      </c>
      <c r="B69" s="58"/>
      <c r="C69" s="69" t="str">
        <f>IFERROR(VLOOKUP('Neklasificētās vielas'!$B69,Neklasific_vielas,2,FALSE),"")</f>
        <v/>
      </c>
      <c r="D69" s="54"/>
      <c r="E69" s="60"/>
      <c r="F69" s="60"/>
      <c r="G69" s="58"/>
      <c r="H69" s="61"/>
      <c r="I69" s="60"/>
      <c r="J69" s="58"/>
      <c r="K69" s="61"/>
      <c r="L69" s="60"/>
      <c r="M69" s="60"/>
      <c r="N69" s="61"/>
      <c r="O69" s="58"/>
      <c r="P69" s="58"/>
      <c r="Q69" s="61"/>
      <c r="R69" s="60"/>
      <c r="S69" s="61"/>
      <c r="T69" s="57"/>
      <c r="U69" s="34" t="str">
        <f>IF(ISBLANK('Neklasificētās vielas'!$B69),"",IF(Iesniedzējs!$G$9&lt;&gt;"",Iesniedzējs!$G$9,IF(Iesniedzējs!$G$23&lt;&gt;"",Iesniedzējs!$G$23,IF(Iesniedzējs!$G$36&lt;&gt;"",Iesniedzējs!$G$36,"Nav zināms"))))</f>
        <v/>
      </c>
      <c r="V69" s="37" t="str">
        <f>IFERROR(IF(ISBLANK('Neklasificētās vielas'!$B69),"",Iesniedzējs!$D$3&amp;" "&amp;Iesniedzējs!$F$3),"")</f>
        <v/>
      </c>
    </row>
    <row r="70" spans="1:22" x14ac:dyDescent="0.35">
      <c r="A70" s="50" t="str">
        <f>IF(ISBLANK('Neklasificētās vielas'!$B70),"",COUNTA($B$4:'Neklasificētās vielas'!$B70))</f>
        <v/>
      </c>
      <c r="B70" s="58"/>
      <c r="C70" s="69" t="str">
        <f>IFERROR(VLOOKUP('Neklasificētās vielas'!$B70,Neklasific_vielas,2,FALSE),"")</f>
        <v/>
      </c>
      <c r="D70" s="54"/>
      <c r="E70" s="60"/>
      <c r="F70" s="60"/>
      <c r="G70" s="58"/>
      <c r="H70" s="61"/>
      <c r="I70" s="60"/>
      <c r="J70" s="58"/>
      <c r="K70" s="61"/>
      <c r="L70" s="60"/>
      <c r="M70" s="60"/>
      <c r="N70" s="61"/>
      <c r="O70" s="58"/>
      <c r="P70" s="58"/>
      <c r="Q70" s="61"/>
      <c r="R70" s="60"/>
      <c r="S70" s="61"/>
      <c r="T70" s="57"/>
      <c r="U70" s="34" t="str">
        <f>IF(ISBLANK('Neklasificētās vielas'!$B70),"",IF(Iesniedzējs!$G$9&lt;&gt;"",Iesniedzējs!$G$9,IF(Iesniedzējs!$G$23&lt;&gt;"",Iesniedzējs!$G$23,IF(Iesniedzējs!$G$36&lt;&gt;"",Iesniedzējs!$G$36,"Nav zināms"))))</f>
        <v/>
      </c>
      <c r="V70" s="37" t="str">
        <f>IFERROR(IF(ISBLANK('Neklasificētās vielas'!$B70),"",Iesniedzējs!$D$3&amp;" "&amp;Iesniedzējs!$F$3),"")</f>
        <v/>
      </c>
    </row>
    <row r="71" spans="1:22" x14ac:dyDescent="0.35">
      <c r="A71" s="50" t="str">
        <f>IF(ISBLANK('Neklasificētās vielas'!$B71),"",COUNTA($B$4:'Neklasificētās vielas'!$B71))</f>
        <v/>
      </c>
      <c r="B71" s="58"/>
      <c r="C71" s="69" t="str">
        <f>IFERROR(VLOOKUP('Neklasificētās vielas'!$B71,Neklasific_vielas,2,FALSE),"")</f>
        <v/>
      </c>
      <c r="D71" s="54"/>
      <c r="E71" s="60"/>
      <c r="F71" s="60"/>
      <c r="G71" s="58"/>
      <c r="H71" s="61"/>
      <c r="I71" s="60"/>
      <c r="J71" s="58"/>
      <c r="K71" s="61"/>
      <c r="L71" s="60"/>
      <c r="M71" s="60"/>
      <c r="N71" s="61"/>
      <c r="O71" s="58"/>
      <c r="P71" s="58"/>
      <c r="Q71" s="61"/>
      <c r="R71" s="60"/>
      <c r="S71" s="61"/>
      <c r="T71" s="57"/>
      <c r="U71" s="34" t="str">
        <f>IF(ISBLANK('Neklasificētās vielas'!$B71),"",IF(Iesniedzējs!$G$9&lt;&gt;"",Iesniedzējs!$G$9,IF(Iesniedzējs!$G$23&lt;&gt;"",Iesniedzējs!$G$23,IF(Iesniedzējs!$G$36&lt;&gt;"",Iesniedzējs!$G$36,"Nav zināms"))))</f>
        <v/>
      </c>
      <c r="V71" s="37" t="str">
        <f>IFERROR(IF(ISBLANK('Neklasificētās vielas'!$B71),"",Iesniedzējs!$D$3&amp;" "&amp;Iesniedzējs!$F$3),"")</f>
        <v/>
      </c>
    </row>
    <row r="72" spans="1:22" x14ac:dyDescent="0.35">
      <c r="A72" s="50" t="str">
        <f>IF(ISBLANK('Neklasificētās vielas'!$B72),"",COUNTA($B$4:'Neklasificētās vielas'!$B72))</f>
        <v/>
      </c>
      <c r="B72" s="58"/>
      <c r="C72" s="69" t="str">
        <f>IFERROR(VLOOKUP('Neklasificētās vielas'!$B72,Neklasific_vielas,2,FALSE),"")</f>
        <v/>
      </c>
      <c r="D72" s="54"/>
      <c r="E72" s="60"/>
      <c r="F72" s="60"/>
      <c r="G72" s="58"/>
      <c r="H72" s="61"/>
      <c r="I72" s="60"/>
      <c r="J72" s="58"/>
      <c r="K72" s="61"/>
      <c r="L72" s="60"/>
      <c r="M72" s="60"/>
      <c r="N72" s="61"/>
      <c r="O72" s="58"/>
      <c r="P72" s="58"/>
      <c r="Q72" s="61"/>
      <c r="R72" s="60"/>
      <c r="S72" s="61"/>
      <c r="T72" s="57"/>
      <c r="U72" s="34" t="str">
        <f>IF(ISBLANK('Neklasificētās vielas'!$B72),"",IF(Iesniedzējs!$G$9&lt;&gt;"",Iesniedzējs!$G$9,IF(Iesniedzējs!$G$23&lt;&gt;"",Iesniedzējs!$G$23,IF(Iesniedzējs!$G$36&lt;&gt;"",Iesniedzējs!$G$36,"Nav zināms"))))</f>
        <v/>
      </c>
      <c r="V72" s="37" t="str">
        <f>IFERROR(IF(ISBLANK('Neklasificētās vielas'!$B72),"",Iesniedzējs!$D$3&amp;" "&amp;Iesniedzējs!$F$3),"")</f>
        <v/>
      </c>
    </row>
    <row r="73" spans="1:22" x14ac:dyDescent="0.35">
      <c r="A73" s="50" t="str">
        <f>IF(ISBLANK('Neklasificētās vielas'!$B73),"",COUNTA($B$4:'Neklasificētās vielas'!$B73))</f>
        <v/>
      </c>
      <c r="B73" s="58"/>
      <c r="C73" s="69" t="str">
        <f>IFERROR(VLOOKUP('Neklasificētās vielas'!$B73,Neklasific_vielas,2,FALSE),"")</f>
        <v/>
      </c>
      <c r="D73" s="54"/>
      <c r="E73" s="60"/>
      <c r="F73" s="60"/>
      <c r="G73" s="58"/>
      <c r="H73" s="61"/>
      <c r="I73" s="60"/>
      <c r="J73" s="58"/>
      <c r="K73" s="61"/>
      <c r="L73" s="60"/>
      <c r="M73" s="60"/>
      <c r="N73" s="61"/>
      <c r="O73" s="58"/>
      <c r="P73" s="58"/>
      <c r="Q73" s="61"/>
      <c r="R73" s="60"/>
      <c r="S73" s="61"/>
      <c r="T73" s="57"/>
      <c r="U73" s="34" t="str">
        <f>IF(ISBLANK('Neklasificētās vielas'!$B73),"",IF(Iesniedzējs!$G$9&lt;&gt;"",Iesniedzējs!$G$9,IF(Iesniedzējs!$G$23&lt;&gt;"",Iesniedzējs!$G$23,IF(Iesniedzējs!$G$36&lt;&gt;"",Iesniedzējs!$G$36,"Nav zināms"))))</f>
        <v/>
      </c>
      <c r="V73" s="37" t="str">
        <f>IFERROR(IF(ISBLANK('Neklasificētās vielas'!$B73),"",Iesniedzējs!$D$3&amp;" "&amp;Iesniedzējs!$F$3),"")</f>
        <v/>
      </c>
    </row>
    <row r="74" spans="1:22" x14ac:dyDescent="0.35">
      <c r="A74" s="50" t="str">
        <f>IF(ISBLANK('Neklasificētās vielas'!$B74),"",COUNTA($B$4:'Neklasificētās vielas'!$B74))</f>
        <v/>
      </c>
      <c r="B74" s="58"/>
      <c r="C74" s="69" t="str">
        <f>IFERROR(VLOOKUP('Neklasificētās vielas'!$B74,Neklasific_vielas,2,FALSE),"")</f>
        <v/>
      </c>
      <c r="D74" s="54"/>
      <c r="E74" s="60"/>
      <c r="F74" s="60"/>
      <c r="G74" s="58"/>
      <c r="H74" s="61"/>
      <c r="I74" s="60"/>
      <c r="J74" s="58"/>
      <c r="K74" s="61"/>
      <c r="L74" s="60"/>
      <c r="M74" s="60"/>
      <c r="N74" s="61"/>
      <c r="O74" s="58"/>
      <c r="P74" s="58"/>
      <c r="Q74" s="61"/>
      <c r="R74" s="60"/>
      <c r="S74" s="61"/>
      <c r="T74" s="57"/>
      <c r="U74" s="34" t="str">
        <f>IF(ISBLANK('Neklasificētās vielas'!$B74),"",IF(Iesniedzējs!$G$9&lt;&gt;"",Iesniedzējs!$G$9,IF(Iesniedzējs!$G$23&lt;&gt;"",Iesniedzējs!$G$23,IF(Iesniedzējs!$G$36&lt;&gt;"",Iesniedzējs!$G$36,"Nav zināms"))))</f>
        <v/>
      </c>
      <c r="V74" s="37" t="str">
        <f>IFERROR(IF(ISBLANK('Neklasificētās vielas'!$B74),"",Iesniedzējs!$D$3&amp;" "&amp;Iesniedzējs!$F$3),"")</f>
        <v/>
      </c>
    </row>
  </sheetData>
  <sheetProtection algorithmName="SHA-512" hashValue="mgvDCrAJYJ+Rn4BUjp2KPsAnuLrf6Wqe8+p4fvHw8hnDiyNMQ2REoAl8HFFqfNo3soEguciaypuwqgR5TXlTog==" saltValue="s8hDFY+ESwspynWUrRFjvA==" spinCount="100000" sheet="1" selectLockedCells="1"/>
  <mergeCells count="4">
    <mergeCell ref="R2:S2"/>
    <mergeCell ref="L2:Q2"/>
    <mergeCell ref="I2:K2"/>
    <mergeCell ref="F2:H2"/>
  </mergeCells>
  <conditionalFormatting sqref="D4:D74">
    <cfRule type="expression" dxfId="7" priority="6">
      <formula>AND(ISBLANK(B4),NOT(ISBLANK(D4)))</formula>
    </cfRule>
  </conditionalFormatting>
  <conditionalFormatting sqref="F4:H74 L4:N74 R4:S74">
    <cfRule type="expression" dxfId="6" priority="4">
      <formula>MOD(ROW(),2)=0</formula>
    </cfRule>
  </conditionalFormatting>
  <conditionalFormatting sqref="I2">
    <cfRule type="duplicateValues" dxfId="5" priority="27"/>
  </conditionalFormatting>
  <conditionalFormatting sqref="L2">
    <cfRule type="duplicateValues" dxfId="4" priority="26"/>
  </conditionalFormatting>
  <conditionalFormatting sqref="R2">
    <cfRule type="duplicateValues" dxfId="3" priority="25"/>
  </conditionalFormatting>
  <conditionalFormatting sqref="T4:T74 I4:K74 O4:Q74">
    <cfRule type="expression" dxfId="2" priority="3">
      <formula>MOD(ROW(),2)=0</formula>
    </cfRule>
  </conditionalFormatting>
  <conditionalFormatting sqref="T4:T74">
    <cfRule type="cellIs" dxfId="1" priority="1" operator="lessThan">
      <formula>0</formula>
    </cfRule>
  </conditionalFormatting>
  <conditionalFormatting sqref="U4:U74">
    <cfRule type="cellIs" dxfId="0" priority="9" operator="equal">
      <formula>0</formula>
    </cfRule>
  </conditionalFormatting>
  <dataValidations count="4">
    <dataValidation type="list" allowBlank="1" showInputMessage="1" showErrorMessage="1" error="Viela ir jāizvēlas no iznirstošās izvēlnes vai jāievada tā, lai tā precīzi atbilst izvēlnē pieejamajiem nosaukumiem." prompt="Izvēlieties vielu no nolaižamā saraksta izvēlnes. _x000a_Vielu sāļus, kas nav nolaižamajā sarakstā - ievadiet brīvā veidā." sqref="B4:B74" xr:uid="{00000000-0002-0000-0200-000000000000}">
      <formula1>Neklasific_nosauk</formula1>
    </dataValidation>
    <dataValidation type="decimal" operator="greaterThanOrEqual" allowBlank="1" showInputMessage="1" showErrorMessage="1" error="Lūdzu ievadiet tikai pozitīvus decimālskaitļus._x000a_Decimālajam atdalītājam (punktam vai komatam) jābūt atbilstošam jūsu sistēmas uzstādījumiem." sqref="E4:F74 I4:I74 R4:R74 L4:L74 O4:O74 T4:T74" xr:uid="{00000000-0002-0000-0200-000001000000}">
      <formula1>0</formula1>
    </dataValidation>
    <dataValidation type="list" allowBlank="1" showInputMessage="1" showErrorMessage="1" error="Valsts ir jāizvēlas no iznirstošās izvēlnes vai jāievada tā, lai tā precīzi atbilst izvēlnē pieejamajiem nosaukumiem." prompt="Izvēlieties valsti no nolaižamā saraksta izvēlnes." sqref="P4:P74 J4:J74 M4:M74 G4:G74" xr:uid="{00000000-0002-0000-0200-000002000000}">
      <formula1>Valsts_nosauk</formula1>
    </dataValidation>
    <dataValidation type="list" allowBlank="1" showInputMessage="1" showErrorMessage="1" error="Mērvienības ir jāizvēlas no iznirstošās izēlnes vai jāievada precīzi tādas kā ir pieejamas iznirtošajā izvēlnē." prompt="Izvēlieties mērvienību no nolaižamā saraksta izvēlnes." sqref="D4:D74" xr:uid="{00000000-0002-0000-0200-000003000000}">
      <formula1>Merv</formula1>
    </dataValidation>
  </dataValidations>
  <pageMargins left="0.70866141732283472" right="0.70866141732283472" top="0.74803149606299213" bottom="0.74803149606299213" header="0.31496062992125984" footer="0.31496062992125984"/>
  <pageSetup paperSize="9" scale="43" pageOrder="overThenDown" orientation="landscape" r:id="rId1"/>
  <colBreaks count="1" manualBreakCount="1">
    <brk id="12" max="73" man="1"/>
  </colBreaks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0" tint="-0.499984740745262"/>
  </sheetPr>
  <dimension ref="B1:EW116"/>
  <sheetViews>
    <sheetView showGridLines="0" topLeftCell="AJ28" zoomScale="80" zoomScaleNormal="80" workbookViewId="0">
      <selection activeCell="AK53" sqref="AK53"/>
    </sheetView>
  </sheetViews>
  <sheetFormatPr defaultRowHeight="14.5" x14ac:dyDescent="0.35"/>
  <cols>
    <col min="1" max="1" width="5.453125" customWidth="1"/>
    <col min="2" max="2" width="84.54296875" customWidth="1"/>
    <col min="3" max="3" width="13.453125" bestFit="1" customWidth="1"/>
    <col min="4" max="4" width="19.453125" bestFit="1" customWidth="1"/>
    <col min="5" max="5" width="19.453125" customWidth="1"/>
    <col min="7" max="7" width="86.26953125" customWidth="1"/>
    <col min="8" max="8" width="16" bestFit="1" customWidth="1"/>
    <col min="9" max="9" width="16" customWidth="1"/>
    <col min="11" max="11" width="13.453125" customWidth="1"/>
    <col min="14" max="14" width="19.453125" customWidth="1"/>
    <col min="15" max="15" width="19.81640625" customWidth="1"/>
    <col min="16" max="17" width="13.1796875" customWidth="1"/>
    <col min="19" max="19" width="12.81640625" customWidth="1"/>
    <col min="20" max="20" width="66.7265625" customWidth="1"/>
    <col min="22" max="22" width="10.7265625" bestFit="1" customWidth="1"/>
    <col min="23" max="23" width="17.54296875" customWidth="1"/>
    <col min="24" max="24" width="45.81640625" customWidth="1"/>
    <col min="25" max="25" width="13.453125" bestFit="1" customWidth="1"/>
    <col min="26" max="26" width="85.54296875" customWidth="1"/>
    <col min="27" max="27" width="32.1796875" customWidth="1"/>
    <col min="29" max="29" width="11.81640625" bestFit="1" customWidth="1"/>
    <col min="30" max="30" width="21" customWidth="1"/>
    <col min="32" max="32" width="20.26953125" customWidth="1"/>
    <col min="33" max="33" width="20.1796875" customWidth="1"/>
    <col min="34" max="34" width="32.81640625" customWidth="1"/>
    <col min="35" max="35" width="17.453125" customWidth="1"/>
    <col min="36" max="36" width="117.54296875" customWidth="1"/>
    <col min="37" max="37" width="61.26953125" customWidth="1"/>
    <col min="41" max="41" width="11.7265625" customWidth="1"/>
    <col min="43" max="43" width="10.26953125" bestFit="1" customWidth="1"/>
    <col min="44" max="44" width="31.81640625" customWidth="1"/>
    <col min="45" max="45" width="33.26953125" bestFit="1" customWidth="1"/>
    <col min="46" max="48" width="10.453125" customWidth="1"/>
    <col min="49" max="49" width="48.81640625" customWidth="1"/>
    <col min="50" max="50" width="35.54296875" customWidth="1"/>
    <col min="51" max="51" width="2.1796875" customWidth="1"/>
    <col min="52" max="52" width="20" customWidth="1"/>
    <col min="53" max="53" width="19" customWidth="1"/>
    <col min="54" max="54" width="2" customWidth="1"/>
    <col min="55" max="55" width="12.453125" customWidth="1"/>
    <col min="56" max="56" width="2" customWidth="1"/>
    <col min="57" max="57" width="12.453125" customWidth="1"/>
    <col min="58" max="58" width="2" customWidth="1"/>
    <col min="59" max="59" width="12.453125" customWidth="1"/>
    <col min="60" max="60" width="2" customWidth="1"/>
    <col min="61" max="61" width="15.26953125" customWidth="1"/>
    <col min="62" max="62" width="2" customWidth="1"/>
    <col min="63" max="63" width="13" customWidth="1"/>
    <col min="64" max="64" width="2" customWidth="1"/>
    <col min="65" max="65" width="13.26953125" customWidth="1"/>
    <col min="66" max="66" width="2" customWidth="1"/>
    <col min="67" max="67" width="12.54296875" customWidth="1"/>
    <col min="68" max="68" width="2" customWidth="1"/>
    <col min="69" max="69" width="14.453125" customWidth="1"/>
    <col min="70" max="70" width="2" customWidth="1"/>
    <col min="71" max="71" width="24.7265625" customWidth="1"/>
    <col min="72" max="72" width="2" customWidth="1"/>
    <col min="73" max="73" width="22.54296875" customWidth="1"/>
    <col min="74" max="74" width="2" customWidth="1"/>
    <col min="75" max="75" width="22.81640625" customWidth="1"/>
    <col min="76" max="76" width="2" customWidth="1"/>
    <col min="77" max="77" width="28" customWidth="1"/>
    <col min="78" max="78" width="2" customWidth="1"/>
    <col min="79" max="79" width="28" customWidth="1"/>
    <col min="80" max="80" width="2" customWidth="1"/>
    <col min="81" max="81" width="20.1796875" customWidth="1"/>
    <col min="82" max="82" width="2" customWidth="1"/>
    <col min="83" max="83" width="15.26953125" customWidth="1"/>
    <col min="84" max="84" width="2" customWidth="1"/>
    <col min="85" max="85" width="14.54296875" customWidth="1"/>
    <col min="86" max="86" width="2" customWidth="1"/>
    <col min="87" max="87" width="12.453125" customWidth="1"/>
    <col min="88" max="88" width="2" customWidth="1"/>
    <col min="89" max="89" width="20.26953125" customWidth="1"/>
    <col min="90" max="90" width="2" customWidth="1"/>
    <col min="91" max="91" width="12.453125" customWidth="1"/>
    <col min="92" max="92" width="2" customWidth="1"/>
    <col min="93" max="93" width="12.453125" customWidth="1"/>
    <col min="94" max="94" width="2" customWidth="1"/>
    <col min="96" max="96" width="2" customWidth="1"/>
    <col min="97" max="97" width="10.54296875" customWidth="1"/>
    <col min="98" max="98" width="2" customWidth="1"/>
    <col min="99" max="99" width="9.7265625" customWidth="1"/>
    <col min="100" max="100" width="2" customWidth="1"/>
    <col min="101" max="101" width="15.81640625" customWidth="1"/>
    <col min="102" max="102" width="2" customWidth="1"/>
    <col min="104" max="104" width="2" customWidth="1"/>
    <col min="106" max="106" width="2" customWidth="1"/>
    <col min="108" max="108" width="2" customWidth="1"/>
    <col min="110" max="110" width="2" customWidth="1"/>
    <col min="112" max="112" width="2" customWidth="1"/>
    <col min="114" max="114" width="2" customWidth="1"/>
    <col min="116" max="116" width="2" customWidth="1"/>
    <col min="118" max="118" width="2" customWidth="1"/>
    <col min="120" max="120" width="2" customWidth="1"/>
    <col min="122" max="122" width="2" customWidth="1"/>
    <col min="124" max="124" width="2" customWidth="1"/>
    <col min="126" max="126" width="2" customWidth="1"/>
    <col min="128" max="128" width="2" customWidth="1"/>
    <col min="130" max="130" width="2" customWidth="1"/>
    <col min="132" max="132" width="2" customWidth="1"/>
    <col min="134" max="134" width="2" customWidth="1"/>
    <col min="136" max="136" width="2" customWidth="1"/>
    <col min="138" max="138" width="2" customWidth="1"/>
    <col min="140" max="140" width="2" customWidth="1"/>
    <col min="142" max="142" width="2" customWidth="1"/>
    <col min="144" max="144" width="2" customWidth="1"/>
    <col min="146" max="146" width="2" customWidth="1"/>
    <col min="148" max="148" width="2" customWidth="1"/>
    <col min="150" max="150" width="2" customWidth="1"/>
  </cols>
  <sheetData>
    <row r="1" spans="2:153" x14ac:dyDescent="0.35">
      <c r="D1" s="1"/>
      <c r="E1" s="1"/>
      <c r="AR1" t="s">
        <v>581</v>
      </c>
      <c r="AS1" s="17" t="s">
        <v>582</v>
      </c>
      <c r="AW1" t="s">
        <v>625</v>
      </c>
    </row>
    <row r="2" spans="2:153" x14ac:dyDescent="0.35">
      <c r="B2" t="s">
        <v>111</v>
      </c>
      <c r="G2" t="s">
        <v>112</v>
      </c>
      <c r="M2" t="s">
        <v>456</v>
      </c>
      <c r="S2" t="s">
        <v>617</v>
      </c>
      <c r="AC2" t="s">
        <v>619</v>
      </c>
    </row>
    <row r="3" spans="2:153" x14ac:dyDescent="0.35">
      <c r="B3" t="s">
        <v>457</v>
      </c>
      <c r="C3" t="s">
        <v>113</v>
      </c>
      <c r="D3" t="s">
        <v>116</v>
      </c>
      <c r="G3" t="s">
        <v>459</v>
      </c>
      <c r="H3" t="s">
        <v>114</v>
      </c>
      <c r="K3" t="s">
        <v>117</v>
      </c>
      <c r="N3" t="s">
        <v>458</v>
      </c>
      <c r="S3" t="s">
        <v>618</v>
      </c>
      <c r="AC3" t="s">
        <v>620</v>
      </c>
      <c r="AM3" t="s">
        <v>563</v>
      </c>
      <c r="AO3" t="s">
        <v>678</v>
      </c>
      <c r="AZ3" t="s">
        <v>614</v>
      </c>
      <c r="BA3" t="s">
        <v>587</v>
      </c>
      <c r="BB3" t="s">
        <v>613</v>
      </c>
      <c r="BC3" t="s">
        <v>603</v>
      </c>
      <c r="BD3" t="s">
        <v>613</v>
      </c>
      <c r="BE3" t="s">
        <v>584</v>
      </c>
      <c r="BF3" t="s">
        <v>613</v>
      </c>
      <c r="BG3" t="s">
        <v>592</v>
      </c>
      <c r="BH3" t="s">
        <v>613</v>
      </c>
      <c r="BI3" t="s">
        <v>606</v>
      </c>
      <c r="BJ3" t="s">
        <v>613</v>
      </c>
      <c r="BK3" t="s">
        <v>13</v>
      </c>
      <c r="BL3" t="s">
        <v>613</v>
      </c>
      <c r="BM3" t="s">
        <v>595</v>
      </c>
      <c r="BN3" t="s">
        <v>613</v>
      </c>
      <c r="BO3" t="s">
        <v>607</v>
      </c>
      <c r="BP3" t="s">
        <v>613</v>
      </c>
      <c r="BQ3" t="s">
        <v>604</v>
      </c>
      <c r="BR3" t="s">
        <v>613</v>
      </c>
      <c r="BS3" t="s">
        <v>596</v>
      </c>
      <c r="BT3" t="s">
        <v>613</v>
      </c>
      <c r="BU3" t="s">
        <v>597</v>
      </c>
      <c r="BV3" t="s">
        <v>613</v>
      </c>
      <c r="BW3" t="s">
        <v>602</v>
      </c>
      <c r="BX3" t="s">
        <v>613</v>
      </c>
      <c r="BY3" t="s">
        <v>593</v>
      </c>
      <c r="BZ3" t="s">
        <v>613</v>
      </c>
      <c r="CA3" t="s">
        <v>589</v>
      </c>
      <c r="CB3" t="s">
        <v>613</v>
      </c>
      <c r="CC3" t="s">
        <v>590</v>
      </c>
      <c r="CD3" t="s">
        <v>613</v>
      </c>
      <c r="CE3" t="s">
        <v>591</v>
      </c>
      <c r="CF3" t="s">
        <v>613</v>
      </c>
      <c r="CG3" t="s">
        <v>588</v>
      </c>
      <c r="CH3" t="s">
        <v>613</v>
      </c>
      <c r="CI3" t="s">
        <v>598</v>
      </c>
      <c r="CJ3" t="s">
        <v>613</v>
      </c>
      <c r="CK3" t="s">
        <v>600</v>
      </c>
      <c r="CL3" t="s">
        <v>613</v>
      </c>
      <c r="CM3" t="s">
        <v>594</v>
      </c>
      <c r="CN3" t="s">
        <v>613</v>
      </c>
      <c r="CO3" t="s">
        <v>605</v>
      </c>
      <c r="CP3" t="s">
        <v>613</v>
      </c>
      <c r="CQ3" t="s">
        <v>601</v>
      </c>
      <c r="CR3" t="s">
        <v>613</v>
      </c>
      <c r="CS3" t="s">
        <v>608</v>
      </c>
      <c r="CT3" t="s">
        <v>613</v>
      </c>
      <c r="CU3" t="s">
        <v>609</v>
      </c>
      <c r="CV3" t="s">
        <v>613</v>
      </c>
      <c r="CW3" t="s">
        <v>43</v>
      </c>
      <c r="CX3" t="s">
        <v>613</v>
      </c>
      <c r="CY3" t="s">
        <v>599</v>
      </c>
      <c r="CZ3" t="s">
        <v>613</v>
      </c>
      <c r="DA3" t="s">
        <v>47</v>
      </c>
      <c r="DB3" t="s">
        <v>613</v>
      </c>
      <c r="DC3" t="s">
        <v>49</v>
      </c>
      <c r="DD3" t="s">
        <v>613</v>
      </c>
      <c r="DE3" t="s">
        <v>671</v>
      </c>
      <c r="DG3" t="s">
        <v>672</v>
      </c>
    </row>
    <row r="4" spans="2:153" x14ac:dyDescent="0.35">
      <c r="B4" t="s">
        <v>7</v>
      </c>
      <c r="C4" t="s">
        <v>3</v>
      </c>
      <c r="D4" t="s">
        <v>0</v>
      </c>
      <c r="E4" t="s">
        <v>696</v>
      </c>
      <c r="G4" t="s">
        <v>115</v>
      </c>
      <c r="H4" t="s">
        <v>3</v>
      </c>
      <c r="I4" t="s">
        <v>696</v>
      </c>
      <c r="K4" t="s">
        <v>120</v>
      </c>
      <c r="M4" t="s">
        <v>121</v>
      </c>
      <c r="N4" t="s">
        <v>122</v>
      </c>
      <c r="O4" t="s">
        <v>123</v>
      </c>
      <c r="P4" t="s">
        <v>124</v>
      </c>
      <c r="Q4" t="s">
        <v>624</v>
      </c>
      <c r="S4" t="s">
        <v>461</v>
      </c>
      <c r="T4" t="s">
        <v>506</v>
      </c>
      <c r="U4" t="s">
        <v>460</v>
      </c>
      <c r="V4" t="s">
        <v>462</v>
      </c>
      <c r="W4" t="s">
        <v>472</v>
      </c>
      <c r="X4" t="s">
        <v>500</v>
      </c>
      <c r="Y4" t="s">
        <v>507</v>
      </c>
      <c r="Z4" t="s">
        <v>473</v>
      </c>
      <c r="AA4" t="s">
        <v>550</v>
      </c>
      <c r="AC4" t="s">
        <v>461</v>
      </c>
      <c r="AD4" t="s">
        <v>506</v>
      </c>
      <c r="AE4" t="s">
        <v>460</v>
      </c>
      <c r="AF4" t="s">
        <v>462</v>
      </c>
      <c r="AG4" t="s">
        <v>472</v>
      </c>
      <c r="AH4" t="s">
        <v>500</v>
      </c>
      <c r="AI4" t="s">
        <v>507</v>
      </c>
      <c r="AJ4" t="s">
        <v>473</v>
      </c>
      <c r="AK4" t="s">
        <v>550</v>
      </c>
      <c r="AM4" t="s">
        <v>564</v>
      </c>
      <c r="AO4" t="s">
        <v>679</v>
      </c>
      <c r="AQ4" t="s">
        <v>3</v>
      </c>
      <c r="AR4" t="s">
        <v>616</v>
      </c>
      <c r="AS4" t="s">
        <v>586</v>
      </c>
      <c r="AT4" t="s">
        <v>698</v>
      </c>
      <c r="AU4" t="s">
        <v>697</v>
      </c>
      <c r="AZ4" t="s">
        <v>615</v>
      </c>
      <c r="BA4" t="s">
        <v>1</v>
      </c>
      <c r="BC4" t="s">
        <v>2</v>
      </c>
      <c r="BE4" t="s">
        <v>8</v>
      </c>
      <c r="BG4" t="s">
        <v>54</v>
      </c>
      <c r="BI4" t="s">
        <v>11</v>
      </c>
      <c r="BK4" t="s">
        <v>13</v>
      </c>
      <c r="BM4" t="s">
        <v>15</v>
      </c>
      <c r="BO4" t="s">
        <v>17</v>
      </c>
      <c r="BQ4" t="s">
        <v>19</v>
      </c>
      <c r="BS4" t="s">
        <v>21</v>
      </c>
      <c r="BU4" t="s">
        <v>23</v>
      </c>
      <c r="BW4" t="s">
        <v>25</v>
      </c>
      <c r="BY4" t="s">
        <v>27</v>
      </c>
      <c r="CA4" t="s">
        <v>28</v>
      </c>
      <c r="CC4" t="s">
        <v>29</v>
      </c>
      <c r="CE4" t="s">
        <v>30</v>
      </c>
      <c r="CG4" t="s">
        <v>31</v>
      </c>
      <c r="CI4" t="s">
        <v>55</v>
      </c>
      <c r="CK4" t="s">
        <v>33</v>
      </c>
      <c r="CM4" t="s">
        <v>35</v>
      </c>
      <c r="CO4" t="s">
        <v>36</v>
      </c>
      <c r="CQ4" t="s">
        <v>38</v>
      </c>
      <c r="CS4" t="s">
        <v>40</v>
      </c>
      <c r="CU4" t="s">
        <v>42</v>
      </c>
      <c r="CW4" t="s">
        <v>43</v>
      </c>
      <c r="CY4" t="s">
        <v>45</v>
      </c>
      <c r="DA4" t="s">
        <v>47</v>
      </c>
      <c r="DC4" t="s">
        <v>49</v>
      </c>
      <c r="DE4" t="s">
        <v>668</v>
      </c>
      <c r="DG4" t="s">
        <v>670</v>
      </c>
      <c r="DI4" s="19" t="s">
        <v>71</v>
      </c>
      <c r="DK4" s="19" t="s">
        <v>73</v>
      </c>
      <c r="DM4" s="19" t="s">
        <v>75</v>
      </c>
      <c r="DO4" s="19" t="s">
        <v>79</v>
      </c>
      <c r="DQ4" s="19" t="s">
        <v>77</v>
      </c>
      <c r="DS4" s="19" t="s">
        <v>81</v>
      </c>
      <c r="DU4" s="19" t="s">
        <v>83</v>
      </c>
      <c r="DW4" s="19" t="s">
        <v>85</v>
      </c>
      <c r="DY4" s="19" t="s">
        <v>87</v>
      </c>
      <c r="EA4" s="19" t="s">
        <v>89</v>
      </c>
      <c r="EC4" s="19" t="s">
        <v>90</v>
      </c>
      <c r="EE4" s="19" t="s">
        <v>92</v>
      </c>
      <c r="EG4" s="19" t="s">
        <v>94</v>
      </c>
      <c r="EI4" s="19" t="s">
        <v>96</v>
      </c>
      <c r="EK4" s="19" t="s">
        <v>98</v>
      </c>
      <c r="EM4" s="19" t="s">
        <v>100</v>
      </c>
      <c r="EO4" s="19" t="s">
        <v>102</v>
      </c>
      <c r="EQ4" s="19" t="s">
        <v>104</v>
      </c>
      <c r="ES4" s="19" t="s">
        <v>106</v>
      </c>
      <c r="EU4" s="19" t="s">
        <v>107</v>
      </c>
      <c r="EV4" s="19" t="s">
        <v>680</v>
      </c>
      <c r="EW4" s="72" t="s">
        <v>758</v>
      </c>
    </row>
    <row r="5" spans="2:153" ht="21" x14ac:dyDescent="0.55000000000000004">
      <c r="K5" t="s">
        <v>118</v>
      </c>
      <c r="M5" t="s">
        <v>138</v>
      </c>
      <c r="N5" t="s">
        <v>139</v>
      </c>
      <c r="O5" t="s">
        <v>140</v>
      </c>
      <c r="P5" t="s">
        <v>141</v>
      </c>
      <c r="Q5">
        <v>1</v>
      </c>
      <c r="S5" s="8" t="s">
        <v>498</v>
      </c>
      <c r="T5" t="s">
        <v>463</v>
      </c>
      <c r="U5">
        <v>1</v>
      </c>
      <c r="V5" s="6">
        <v>39311</v>
      </c>
      <c r="W5" t="s">
        <v>464</v>
      </c>
      <c r="X5" t="s">
        <v>508</v>
      </c>
      <c r="Y5" s="7">
        <v>90002111653</v>
      </c>
      <c r="Z5" s="10" t="s">
        <v>474</v>
      </c>
      <c r="AA5" t="s">
        <v>538</v>
      </c>
      <c r="AC5" s="8" t="s">
        <v>489</v>
      </c>
      <c r="AD5" t="s">
        <v>471</v>
      </c>
      <c r="AE5">
        <v>1</v>
      </c>
      <c r="AF5" s="6">
        <v>42713</v>
      </c>
      <c r="AG5" t="s">
        <v>464</v>
      </c>
      <c r="AH5" t="s">
        <v>511</v>
      </c>
      <c r="AI5" s="8">
        <v>40003553786</v>
      </c>
      <c r="AJ5" s="62" t="s">
        <v>633</v>
      </c>
      <c r="AK5" t="s">
        <v>553</v>
      </c>
      <c r="AM5">
        <v>2017</v>
      </c>
      <c r="AO5">
        <v>1</v>
      </c>
      <c r="AQ5" t="str">
        <f>VLOOKUP(Klasifikatori!$AR5,Klasifikatori!$B$5:$C$61,2,FALSE)</f>
        <v>2915 24 00</v>
      </c>
      <c r="AR5" t="s">
        <v>55</v>
      </c>
      <c r="AS5" t="s">
        <v>55</v>
      </c>
      <c r="AT5">
        <v>0.92600000000000005</v>
      </c>
      <c r="AU5" t="str">
        <f>VLOOKUP(AQ5,$C$5:$E$61,3,FALSE)</f>
        <v>l</v>
      </c>
      <c r="BA5" t="s">
        <v>118</v>
      </c>
      <c r="BC5" t="s">
        <v>119</v>
      </c>
      <c r="BE5" t="s">
        <v>118</v>
      </c>
      <c r="BG5" t="s">
        <v>118</v>
      </c>
      <c r="BI5" t="s">
        <v>119</v>
      </c>
      <c r="BK5" t="s">
        <v>118</v>
      </c>
      <c r="BM5" t="s">
        <v>119</v>
      </c>
      <c r="BO5" t="s">
        <v>119</v>
      </c>
      <c r="BQ5" t="s">
        <v>119</v>
      </c>
      <c r="BS5" t="s">
        <v>570</v>
      </c>
      <c r="BU5" t="s">
        <v>570</v>
      </c>
      <c r="BW5" t="s">
        <v>570</v>
      </c>
      <c r="BY5" t="s">
        <v>119</v>
      </c>
      <c r="CA5" s="18" t="s">
        <v>119</v>
      </c>
      <c r="CC5" s="18" t="s">
        <v>119</v>
      </c>
      <c r="CE5" s="18" t="s">
        <v>119</v>
      </c>
      <c r="CG5" s="18" t="s">
        <v>119</v>
      </c>
      <c r="CI5" t="s">
        <v>118</v>
      </c>
      <c r="CK5" t="s">
        <v>119</v>
      </c>
      <c r="CM5" t="s">
        <v>119</v>
      </c>
      <c r="CO5" t="s">
        <v>118</v>
      </c>
      <c r="CQ5" t="s">
        <v>119</v>
      </c>
      <c r="CS5" t="s">
        <v>118</v>
      </c>
      <c r="CU5" t="s">
        <v>118</v>
      </c>
      <c r="CW5" t="s">
        <v>118</v>
      </c>
      <c r="CY5" t="s">
        <v>118</v>
      </c>
      <c r="DA5" t="s">
        <v>118</v>
      </c>
      <c r="DC5" t="s">
        <v>118</v>
      </c>
      <c r="DE5" t="s">
        <v>119</v>
      </c>
      <c r="DG5" t="s">
        <v>119</v>
      </c>
    </row>
    <row r="6" spans="2:153" x14ac:dyDescent="0.35">
      <c r="B6" t="s">
        <v>31</v>
      </c>
      <c r="C6" s="76" t="s">
        <v>725</v>
      </c>
      <c r="D6" t="s">
        <v>5</v>
      </c>
      <c r="E6" t="s">
        <v>119</v>
      </c>
      <c r="F6" s="76"/>
      <c r="G6" t="s">
        <v>71</v>
      </c>
      <c r="H6" t="s">
        <v>72</v>
      </c>
      <c r="K6" t="s">
        <v>571</v>
      </c>
      <c r="M6" t="s">
        <v>175</v>
      </c>
      <c r="N6" t="s">
        <v>176</v>
      </c>
      <c r="O6" t="s">
        <v>177</v>
      </c>
      <c r="P6" t="s">
        <v>141</v>
      </c>
      <c r="Q6">
        <v>2</v>
      </c>
      <c r="S6" s="8" t="s">
        <v>746</v>
      </c>
      <c r="T6" t="s">
        <v>463</v>
      </c>
      <c r="U6">
        <v>2</v>
      </c>
      <c r="V6" s="6">
        <v>44536</v>
      </c>
      <c r="W6" t="s">
        <v>464</v>
      </c>
      <c r="X6" t="s">
        <v>509</v>
      </c>
      <c r="Y6" s="7">
        <v>40003034935</v>
      </c>
      <c r="Z6" s="10" t="s">
        <v>475</v>
      </c>
      <c r="AA6" t="s">
        <v>551</v>
      </c>
      <c r="AC6" s="8" t="s">
        <v>737</v>
      </c>
      <c r="AD6" t="s">
        <v>683</v>
      </c>
      <c r="AE6">
        <v>2</v>
      </c>
      <c r="AF6" s="6">
        <v>44244</v>
      </c>
      <c r="AG6" t="s">
        <v>464</v>
      </c>
      <c r="AH6" t="s">
        <v>512</v>
      </c>
      <c r="AI6" s="8">
        <v>40003034935</v>
      </c>
      <c r="AJ6" s="20" t="s">
        <v>476</v>
      </c>
      <c r="AK6" t="s">
        <v>554</v>
      </c>
      <c r="AM6">
        <v>2018</v>
      </c>
      <c r="AO6">
        <v>2</v>
      </c>
      <c r="AQ6" t="str">
        <f>VLOOKUP(Klasifikatori!$AR6,Klasifikatori!$B$6:$C$36,2,FALSE)</f>
        <v>2914 11 00</v>
      </c>
      <c r="AR6" t="s">
        <v>47</v>
      </c>
      <c r="AS6" t="s">
        <v>47</v>
      </c>
      <c r="AT6">
        <v>1.2689999999999999</v>
      </c>
      <c r="AU6" t="str">
        <f t="shared" ref="AU6:AU16" si="0">VLOOKUP(AQ6,$C$6:$E$36,3,FALSE)</f>
        <v>l</v>
      </c>
      <c r="BA6" t="s">
        <v>571</v>
      </c>
      <c r="BC6" t="s">
        <v>570</v>
      </c>
      <c r="BE6" t="s">
        <v>571</v>
      </c>
      <c r="BG6" t="s">
        <v>571</v>
      </c>
      <c r="BI6" t="s">
        <v>570</v>
      </c>
      <c r="BK6" t="s">
        <v>571</v>
      </c>
      <c r="BM6" t="s">
        <v>570</v>
      </c>
      <c r="BO6" t="s">
        <v>570</v>
      </c>
      <c r="BQ6" t="s">
        <v>570</v>
      </c>
      <c r="BS6" t="s">
        <v>569</v>
      </c>
      <c r="BU6" t="s">
        <v>569</v>
      </c>
      <c r="BW6" t="s">
        <v>569</v>
      </c>
      <c r="BY6" t="s">
        <v>570</v>
      </c>
      <c r="CA6" s="18" t="s">
        <v>570</v>
      </c>
      <c r="CC6" s="18" t="s">
        <v>570</v>
      </c>
      <c r="CE6" s="18" t="s">
        <v>570</v>
      </c>
      <c r="CG6" s="18" t="s">
        <v>570</v>
      </c>
      <c r="CI6" t="s">
        <v>571</v>
      </c>
      <c r="CK6" t="s">
        <v>570</v>
      </c>
      <c r="CM6" t="s">
        <v>570</v>
      </c>
      <c r="CO6" t="s">
        <v>571</v>
      </c>
      <c r="CQ6" t="s">
        <v>570</v>
      </c>
      <c r="CS6" t="s">
        <v>571</v>
      </c>
      <c r="CU6" t="s">
        <v>571</v>
      </c>
      <c r="CW6" t="s">
        <v>571</v>
      </c>
      <c r="CY6" t="s">
        <v>571</v>
      </c>
      <c r="DA6" t="s">
        <v>571</v>
      </c>
      <c r="DC6" t="s">
        <v>571</v>
      </c>
      <c r="DE6" t="s">
        <v>570</v>
      </c>
      <c r="DG6" t="s">
        <v>570</v>
      </c>
    </row>
    <row r="7" spans="2:153" x14ac:dyDescent="0.35">
      <c r="B7" s="79" t="s">
        <v>28</v>
      </c>
      <c r="C7" s="79" t="s">
        <v>725</v>
      </c>
      <c r="D7" s="79" t="s">
        <v>5</v>
      </c>
      <c r="E7" t="s">
        <v>119</v>
      </c>
      <c r="F7" s="76"/>
      <c r="G7" t="s">
        <v>73</v>
      </c>
      <c r="H7" t="s">
        <v>74</v>
      </c>
      <c r="K7" t="s">
        <v>572</v>
      </c>
      <c r="M7" t="s">
        <v>428</v>
      </c>
      <c r="N7" t="s">
        <v>429</v>
      </c>
      <c r="O7" t="s">
        <v>430</v>
      </c>
      <c r="P7" t="s">
        <v>128</v>
      </c>
      <c r="S7" s="8" t="s">
        <v>628</v>
      </c>
      <c r="T7" t="s">
        <v>463</v>
      </c>
      <c r="U7">
        <v>3</v>
      </c>
      <c r="V7" s="6">
        <v>43187</v>
      </c>
      <c r="W7" t="s">
        <v>464</v>
      </c>
      <c r="X7" t="s">
        <v>629</v>
      </c>
      <c r="Y7" s="7">
        <v>90000069281</v>
      </c>
      <c r="Z7" s="10" t="s">
        <v>631</v>
      </c>
      <c r="AA7" t="s">
        <v>630</v>
      </c>
      <c r="AC7" s="8" t="s">
        <v>762</v>
      </c>
      <c r="AD7" t="s">
        <v>683</v>
      </c>
      <c r="AE7">
        <v>3</v>
      </c>
      <c r="AF7" s="78" t="s">
        <v>769</v>
      </c>
      <c r="AG7" t="s">
        <v>464</v>
      </c>
      <c r="AH7" t="s">
        <v>513</v>
      </c>
      <c r="AI7" s="8">
        <v>40003374381</v>
      </c>
      <c r="AJ7" s="20" t="s">
        <v>770</v>
      </c>
      <c r="AK7" t="s">
        <v>552</v>
      </c>
      <c r="AM7">
        <v>2019</v>
      </c>
      <c r="AO7">
        <v>3</v>
      </c>
      <c r="AQ7" t="str">
        <f>VLOOKUP(Klasifikatori!$AR7,Klasifikatori!$B$6:$C$36,2,FALSE)</f>
        <v>2909 11 00</v>
      </c>
      <c r="AR7" t="s">
        <v>45</v>
      </c>
      <c r="AS7" t="s">
        <v>45</v>
      </c>
      <c r="AT7">
        <v>1.4079999999999999</v>
      </c>
      <c r="AU7" t="str">
        <f t="shared" si="0"/>
        <v>l</v>
      </c>
    </row>
    <row r="8" spans="2:153" ht="16.5" x14ac:dyDescent="0.45">
      <c r="B8" t="s">
        <v>29</v>
      </c>
      <c r="C8" s="76" t="s">
        <v>725</v>
      </c>
      <c r="D8" t="s">
        <v>5</v>
      </c>
      <c r="E8" t="s">
        <v>119</v>
      </c>
      <c r="F8" s="76"/>
      <c r="G8" t="s">
        <v>79</v>
      </c>
      <c r="H8" t="s">
        <v>80</v>
      </c>
      <c r="K8" t="s">
        <v>119</v>
      </c>
      <c r="M8" t="s">
        <v>213</v>
      </c>
      <c r="N8" t="s">
        <v>214</v>
      </c>
      <c r="O8" t="s">
        <v>215</v>
      </c>
      <c r="P8" t="s">
        <v>128</v>
      </c>
      <c r="S8" s="8" t="s">
        <v>710</v>
      </c>
      <c r="T8" t="s">
        <v>463</v>
      </c>
      <c r="U8">
        <v>4</v>
      </c>
      <c r="V8" s="6">
        <v>43993</v>
      </c>
      <c r="W8" t="s">
        <v>464</v>
      </c>
      <c r="X8" t="s">
        <v>510</v>
      </c>
      <c r="Y8" s="7">
        <v>40003000765</v>
      </c>
      <c r="Z8" s="10" t="s">
        <v>711</v>
      </c>
      <c r="AA8" t="s">
        <v>632</v>
      </c>
      <c r="AC8" s="8" t="s">
        <v>634</v>
      </c>
      <c r="AD8" t="s">
        <v>471</v>
      </c>
      <c r="AE8">
        <v>5</v>
      </c>
      <c r="AF8" s="6">
        <v>43382</v>
      </c>
      <c r="AG8" t="s">
        <v>464</v>
      </c>
      <c r="AH8" t="s">
        <v>514</v>
      </c>
      <c r="AI8" s="8" t="s">
        <v>635</v>
      </c>
      <c r="AJ8" s="20" t="s">
        <v>636</v>
      </c>
      <c r="AK8" t="s">
        <v>637</v>
      </c>
      <c r="AM8">
        <v>2020</v>
      </c>
      <c r="AO8">
        <v>4</v>
      </c>
      <c r="AQ8" t="str">
        <f>VLOOKUP(Klasifikatori!$AR8,Klasifikatori!$B$6:$C$36,2,FALSE)</f>
        <v>2806 10 00</v>
      </c>
      <c r="AR8" t="s">
        <v>40</v>
      </c>
      <c r="AS8" t="s">
        <v>583</v>
      </c>
      <c r="AT8">
        <v>0.83299999999999996</v>
      </c>
      <c r="AU8" t="str">
        <f t="shared" si="0"/>
        <v>l</v>
      </c>
    </row>
    <row r="9" spans="2:153" x14ac:dyDescent="0.35">
      <c r="B9" s="79" t="s">
        <v>30</v>
      </c>
      <c r="C9" s="79" t="s">
        <v>725</v>
      </c>
      <c r="D9" s="79" t="s">
        <v>5</v>
      </c>
      <c r="E9" t="s">
        <v>119</v>
      </c>
      <c r="F9" s="76"/>
      <c r="G9" t="s">
        <v>81</v>
      </c>
      <c r="H9" t="s">
        <v>82</v>
      </c>
      <c r="K9" t="s">
        <v>570</v>
      </c>
      <c r="M9" t="s">
        <v>216</v>
      </c>
      <c r="N9" t="s">
        <v>217</v>
      </c>
      <c r="O9" t="s">
        <v>218</v>
      </c>
      <c r="P9" t="s">
        <v>128</v>
      </c>
      <c r="S9" s="8" t="s">
        <v>805</v>
      </c>
      <c r="T9" t="s">
        <v>463</v>
      </c>
      <c r="U9">
        <v>4</v>
      </c>
      <c r="V9" s="8" t="s">
        <v>806</v>
      </c>
      <c r="W9" t="s">
        <v>464</v>
      </c>
      <c r="X9" s="63" t="s">
        <v>520</v>
      </c>
      <c r="Y9" s="7" t="s">
        <v>673</v>
      </c>
      <c r="Z9" s="10" t="s">
        <v>674</v>
      </c>
      <c r="AA9" t="s">
        <v>675</v>
      </c>
      <c r="AC9" s="8" t="s">
        <v>714</v>
      </c>
      <c r="AD9" t="s">
        <v>683</v>
      </c>
      <c r="AE9">
        <v>6</v>
      </c>
      <c r="AF9" s="6">
        <v>44061</v>
      </c>
      <c r="AG9" t="s">
        <v>464</v>
      </c>
      <c r="AH9" t="s">
        <v>515</v>
      </c>
      <c r="AI9" s="8">
        <v>40003194155</v>
      </c>
      <c r="AJ9" s="20" t="s">
        <v>715</v>
      </c>
      <c r="AK9" t="s">
        <v>716</v>
      </c>
      <c r="AM9">
        <v>2021</v>
      </c>
      <c r="AQ9" t="str">
        <f>VLOOKUP(Klasifikatori!$AR9,Klasifikatori!$B$6:$C$36,2,FALSE)</f>
        <v>2932 91 00</v>
      </c>
      <c r="AR9" t="s">
        <v>8</v>
      </c>
      <c r="AS9" t="s">
        <v>584</v>
      </c>
      <c r="AT9">
        <v>0.89200000000000002</v>
      </c>
      <c r="AU9" t="str">
        <f t="shared" si="0"/>
        <v>l</v>
      </c>
      <c r="AW9" t="s">
        <v>612</v>
      </c>
    </row>
    <row r="10" spans="2:153" x14ac:dyDescent="0.35">
      <c r="B10" t="s">
        <v>1</v>
      </c>
      <c r="C10" t="s">
        <v>4</v>
      </c>
      <c r="D10" t="s">
        <v>5</v>
      </c>
      <c r="E10" t="s">
        <v>118</v>
      </c>
      <c r="F10" s="76"/>
      <c r="G10" t="s">
        <v>83</v>
      </c>
      <c r="H10" t="s">
        <v>84</v>
      </c>
      <c r="K10" t="s">
        <v>569</v>
      </c>
      <c r="M10" t="s">
        <v>219</v>
      </c>
      <c r="N10" t="s">
        <v>220</v>
      </c>
      <c r="O10" t="s">
        <v>221</v>
      </c>
      <c r="P10" t="s">
        <v>128</v>
      </c>
      <c r="S10" s="63" t="s">
        <v>765</v>
      </c>
      <c r="T10" t="s">
        <v>463</v>
      </c>
      <c r="U10">
        <v>7</v>
      </c>
      <c r="V10" s="8" t="s">
        <v>789</v>
      </c>
      <c r="W10" t="s">
        <v>464</v>
      </c>
      <c r="X10" s="63" t="s">
        <v>766</v>
      </c>
      <c r="Y10" s="7" t="s">
        <v>767</v>
      </c>
      <c r="Z10" s="10" t="s">
        <v>768</v>
      </c>
      <c r="AA10" t="s">
        <v>743</v>
      </c>
      <c r="AC10" s="8" t="s">
        <v>490</v>
      </c>
      <c r="AD10" t="s">
        <v>471</v>
      </c>
      <c r="AE10">
        <v>7</v>
      </c>
      <c r="AF10" s="6">
        <v>40630</v>
      </c>
      <c r="AG10" t="s">
        <v>464</v>
      </c>
      <c r="AH10" t="s">
        <v>516</v>
      </c>
      <c r="AI10" s="8">
        <v>40002043216</v>
      </c>
      <c r="AJ10" s="20" t="s">
        <v>477</v>
      </c>
      <c r="AK10" t="s">
        <v>555</v>
      </c>
      <c r="AM10">
        <v>2022</v>
      </c>
      <c r="AQ10" t="str">
        <f>VLOOKUP(Klasifikatori!$AR10,Klasifikatori!$B$6:$C$36,2,FALSE)</f>
        <v>2932 92 00</v>
      </c>
      <c r="AR10" t="s">
        <v>54</v>
      </c>
      <c r="AS10" t="s">
        <v>54</v>
      </c>
      <c r="AT10">
        <v>0.83299999999999996</v>
      </c>
      <c r="AU10" t="str">
        <f t="shared" si="0"/>
        <v>l</v>
      </c>
      <c r="AW10" t="s">
        <v>610</v>
      </c>
      <c r="AX10" t="s">
        <v>611</v>
      </c>
    </row>
    <row r="11" spans="2:153" x14ac:dyDescent="0.35">
      <c r="B11" t="s">
        <v>54</v>
      </c>
      <c r="C11" t="s">
        <v>10</v>
      </c>
      <c r="D11" t="s">
        <v>5</v>
      </c>
      <c r="E11" t="s">
        <v>118</v>
      </c>
      <c r="F11" s="76"/>
      <c r="G11" t="s">
        <v>85</v>
      </c>
      <c r="H11" t="s">
        <v>86</v>
      </c>
      <c r="M11" t="s">
        <v>222</v>
      </c>
      <c r="N11" t="s">
        <v>223</v>
      </c>
      <c r="O11" t="s">
        <v>224</v>
      </c>
      <c r="P11" t="s">
        <v>128</v>
      </c>
      <c r="S11" s="65" t="s">
        <v>693</v>
      </c>
      <c r="AC11" s="8" t="s">
        <v>712</v>
      </c>
      <c r="AD11" t="s">
        <v>683</v>
      </c>
      <c r="AE11">
        <v>8</v>
      </c>
      <c r="AF11" s="6">
        <v>43993</v>
      </c>
      <c r="AG11" t="s">
        <v>464</v>
      </c>
      <c r="AH11" t="s">
        <v>510</v>
      </c>
      <c r="AI11" s="8">
        <v>40003000765</v>
      </c>
      <c r="AJ11" s="20" t="s">
        <v>713</v>
      </c>
      <c r="AK11" t="s">
        <v>632</v>
      </c>
      <c r="AM11">
        <v>2023</v>
      </c>
      <c r="AQ11" t="str">
        <f>VLOOKUP(Klasifikatori!$AR11,Klasifikatori!$B$6:$C$36,2,FALSE)</f>
        <v>2914 12 00</v>
      </c>
      <c r="AR11" t="s">
        <v>49</v>
      </c>
      <c r="AS11" t="s">
        <v>49</v>
      </c>
      <c r="AT11">
        <v>1.242</v>
      </c>
      <c r="AU11" t="str">
        <f t="shared" si="0"/>
        <v>l</v>
      </c>
      <c r="AW11" t="s">
        <v>1</v>
      </c>
      <c r="AX11" t="s">
        <v>587</v>
      </c>
    </row>
    <row r="12" spans="2:153" x14ac:dyDescent="0.35">
      <c r="B12" t="s">
        <v>779</v>
      </c>
      <c r="C12" t="s">
        <v>780</v>
      </c>
      <c r="D12" t="s">
        <v>5</v>
      </c>
      <c r="E12" t="s">
        <v>119</v>
      </c>
      <c r="F12" s="76"/>
      <c r="G12" t="s">
        <v>90</v>
      </c>
      <c r="H12" t="s">
        <v>91</v>
      </c>
      <c r="M12" t="s">
        <v>225</v>
      </c>
      <c r="N12" t="s">
        <v>226</v>
      </c>
      <c r="O12" t="s">
        <v>226</v>
      </c>
      <c r="P12" t="s">
        <v>128</v>
      </c>
      <c r="AB12" s="65" t="s">
        <v>695</v>
      </c>
      <c r="AC12" s="8" t="s">
        <v>694</v>
      </c>
      <c r="AD12" t="s">
        <v>471</v>
      </c>
      <c r="AE12">
        <v>9</v>
      </c>
      <c r="AF12" s="6">
        <v>40994</v>
      </c>
      <c r="AG12" t="s">
        <v>464</v>
      </c>
      <c r="AH12" t="s">
        <v>517</v>
      </c>
      <c r="AI12" s="8">
        <v>40003191695</v>
      </c>
      <c r="AJ12" s="20" t="s">
        <v>478</v>
      </c>
      <c r="AK12" t="s">
        <v>556</v>
      </c>
      <c r="AM12">
        <v>2024</v>
      </c>
      <c r="AQ12" t="str">
        <f>VLOOKUP(Klasifikatori!$AR12,Klasifikatori!$B$6:$C$36,2,FALSE)</f>
        <v>2914 31 00</v>
      </c>
      <c r="AR12" t="s">
        <v>1</v>
      </c>
      <c r="AS12" t="s">
        <v>1</v>
      </c>
      <c r="AT12">
        <v>0.98499999999999999</v>
      </c>
      <c r="AU12" t="str">
        <f t="shared" si="0"/>
        <v>l</v>
      </c>
      <c r="AW12" t="s">
        <v>2</v>
      </c>
      <c r="AX12" t="s">
        <v>603</v>
      </c>
    </row>
    <row r="13" spans="2:153" x14ac:dyDescent="0.35">
      <c r="B13" t="s">
        <v>47</v>
      </c>
      <c r="C13" t="s">
        <v>48</v>
      </c>
      <c r="D13" t="s">
        <v>51</v>
      </c>
      <c r="E13" t="s">
        <v>118</v>
      </c>
      <c r="F13" s="76"/>
      <c r="G13" t="s">
        <v>92</v>
      </c>
      <c r="H13" t="s">
        <v>93</v>
      </c>
      <c r="M13" t="s">
        <v>386</v>
      </c>
      <c r="N13" t="s">
        <v>387</v>
      </c>
      <c r="O13" t="s">
        <v>388</v>
      </c>
      <c r="P13" t="s">
        <v>128</v>
      </c>
      <c r="AC13" s="8" t="s">
        <v>738</v>
      </c>
      <c r="AD13" t="s">
        <v>683</v>
      </c>
      <c r="AE13">
        <v>11</v>
      </c>
      <c r="AF13" s="6">
        <v>44312</v>
      </c>
      <c r="AG13" t="s">
        <v>464</v>
      </c>
      <c r="AH13" t="s">
        <v>518</v>
      </c>
      <c r="AI13" s="8">
        <v>40103049886</v>
      </c>
      <c r="AJ13" s="20" t="s">
        <v>684</v>
      </c>
      <c r="AK13" t="s">
        <v>685</v>
      </c>
      <c r="AM13">
        <v>2025</v>
      </c>
      <c r="AQ13" t="str">
        <f>VLOOKUP(Klasifikatori!$AR13,Klasifikatori!$B$6:$C$36,2,FALSE)</f>
        <v>2933 32 00</v>
      </c>
      <c r="AR13" t="s">
        <v>36</v>
      </c>
      <c r="AS13" t="s">
        <v>36</v>
      </c>
      <c r="AT13">
        <v>1.1599999999999999</v>
      </c>
      <c r="AU13" t="str">
        <f t="shared" si="0"/>
        <v>l</v>
      </c>
      <c r="AW13" t="s">
        <v>8</v>
      </c>
      <c r="AX13" t="s">
        <v>584</v>
      </c>
    </row>
    <row r="14" spans="2:153" ht="18" x14ac:dyDescent="0.4">
      <c r="B14" s="76" t="s">
        <v>723</v>
      </c>
      <c r="C14" s="76" t="s">
        <v>724</v>
      </c>
      <c r="D14" t="s">
        <v>5</v>
      </c>
      <c r="E14" t="s">
        <v>119</v>
      </c>
      <c r="F14" s="76"/>
      <c r="G14" t="s">
        <v>94</v>
      </c>
      <c r="H14" t="s">
        <v>95</v>
      </c>
      <c r="M14" t="s">
        <v>227</v>
      </c>
      <c r="N14" t="s">
        <v>228</v>
      </c>
      <c r="O14" t="s">
        <v>229</v>
      </c>
      <c r="P14" t="s">
        <v>128</v>
      </c>
      <c r="AC14" s="8" t="s">
        <v>491</v>
      </c>
      <c r="AD14" t="s">
        <v>471</v>
      </c>
      <c r="AE14">
        <v>12</v>
      </c>
      <c r="AF14" s="6">
        <v>40830</v>
      </c>
      <c r="AG14" t="s">
        <v>464</v>
      </c>
      <c r="AH14" t="s">
        <v>519</v>
      </c>
      <c r="AI14" s="8">
        <v>40003709154</v>
      </c>
      <c r="AJ14" s="20" t="s">
        <v>638</v>
      </c>
      <c r="AK14" t="s">
        <v>557</v>
      </c>
      <c r="AM14">
        <v>2026</v>
      </c>
      <c r="AQ14" t="str">
        <f>VLOOKUP(Klasifikatori!$AR14,Klasifikatori!$B$6:$C$36,2,FALSE)</f>
        <v>2932 94 00</v>
      </c>
      <c r="AR14" t="s">
        <v>13</v>
      </c>
      <c r="AS14" t="s">
        <v>13</v>
      </c>
      <c r="AT14">
        <v>0.91200000000000003</v>
      </c>
      <c r="AU14" t="str">
        <f t="shared" si="0"/>
        <v>l</v>
      </c>
      <c r="AW14" t="s">
        <v>54</v>
      </c>
      <c r="AX14" t="s">
        <v>592</v>
      </c>
    </row>
    <row r="15" spans="2:153" x14ac:dyDescent="0.35">
      <c r="B15" t="s">
        <v>35</v>
      </c>
      <c r="C15" t="s">
        <v>745</v>
      </c>
      <c r="D15" t="s">
        <v>53</v>
      </c>
      <c r="E15" t="s">
        <v>119</v>
      </c>
      <c r="F15" s="76"/>
      <c r="G15" t="s">
        <v>75</v>
      </c>
      <c r="H15" t="s">
        <v>76</v>
      </c>
      <c r="M15" t="s">
        <v>230</v>
      </c>
      <c r="N15" t="s">
        <v>231</v>
      </c>
      <c r="O15" t="s">
        <v>232</v>
      </c>
      <c r="P15" t="s">
        <v>128</v>
      </c>
      <c r="AC15" s="8" t="s">
        <v>790</v>
      </c>
      <c r="AD15" t="s">
        <v>683</v>
      </c>
      <c r="AE15">
        <v>13</v>
      </c>
      <c r="AF15" s="6">
        <v>45194</v>
      </c>
      <c r="AG15" t="s">
        <v>464</v>
      </c>
      <c r="AH15" t="s">
        <v>520</v>
      </c>
      <c r="AI15" s="8">
        <v>40003264804</v>
      </c>
      <c r="AJ15" s="62" t="s">
        <v>791</v>
      </c>
      <c r="AK15" t="s">
        <v>540</v>
      </c>
      <c r="AM15">
        <v>2027</v>
      </c>
      <c r="AQ15" t="str">
        <f>VLOOKUP(Klasifikatori!$AR15,Klasifikatori!$B$6:$C$36,2,FALSE)</f>
        <v>2807 00 00</v>
      </c>
      <c r="AR15" t="s">
        <v>42</v>
      </c>
      <c r="AS15" t="s">
        <v>585</v>
      </c>
      <c r="AT15">
        <v>0.54300000000000004</v>
      </c>
      <c r="AU15" t="str">
        <f t="shared" si="0"/>
        <v>l</v>
      </c>
      <c r="AW15" t="s">
        <v>11</v>
      </c>
      <c r="AX15" t="s">
        <v>606</v>
      </c>
    </row>
    <row r="16" spans="2:153" x14ac:dyDescent="0.35">
      <c r="B16" t="s">
        <v>15</v>
      </c>
      <c r="C16" t="s">
        <v>16</v>
      </c>
      <c r="D16" t="s">
        <v>5</v>
      </c>
      <c r="E16" t="s">
        <v>119</v>
      </c>
      <c r="F16" s="76"/>
      <c r="G16" t="s">
        <v>96</v>
      </c>
      <c r="H16" t="s">
        <v>97</v>
      </c>
      <c r="M16" t="s">
        <v>129</v>
      </c>
      <c r="N16" t="s">
        <v>130</v>
      </c>
      <c r="O16" t="s">
        <v>131</v>
      </c>
      <c r="P16" t="s">
        <v>128</v>
      </c>
      <c r="AC16" s="8" t="s">
        <v>639</v>
      </c>
      <c r="AD16" t="s">
        <v>471</v>
      </c>
      <c r="AE16">
        <v>14</v>
      </c>
      <c r="AF16" s="6">
        <v>41324</v>
      </c>
      <c r="AG16" t="s">
        <v>464</v>
      </c>
      <c r="AH16" t="s">
        <v>521</v>
      </c>
      <c r="AI16" s="8">
        <v>40003249720</v>
      </c>
      <c r="AJ16" s="20" t="s">
        <v>479</v>
      </c>
      <c r="AK16" t="s">
        <v>541</v>
      </c>
      <c r="AM16">
        <v>2028</v>
      </c>
      <c r="AQ16" t="str">
        <f>VLOOKUP(Klasifikatori!$AR16,Klasifikatori!$B$6:$C$36,2,FALSE)</f>
        <v>2902 30 00</v>
      </c>
      <c r="AR16" t="s">
        <v>43</v>
      </c>
      <c r="AS16" t="s">
        <v>43</v>
      </c>
      <c r="AT16">
        <v>1.155</v>
      </c>
      <c r="AU16" t="str">
        <f t="shared" si="0"/>
        <v>l</v>
      </c>
      <c r="AW16" t="s">
        <v>13</v>
      </c>
      <c r="AX16" t="s">
        <v>13</v>
      </c>
    </row>
    <row r="17" spans="2:53" x14ac:dyDescent="0.35">
      <c r="B17" t="s">
        <v>21</v>
      </c>
      <c r="C17" t="s">
        <v>22</v>
      </c>
      <c r="D17" t="s">
        <v>5</v>
      </c>
      <c r="E17" t="s">
        <v>570</v>
      </c>
      <c r="F17" s="76"/>
      <c r="G17" t="s">
        <v>98</v>
      </c>
      <c r="H17" t="s">
        <v>99</v>
      </c>
      <c r="M17" t="s">
        <v>233</v>
      </c>
      <c r="N17" t="s">
        <v>234</v>
      </c>
      <c r="O17" t="s">
        <v>235</v>
      </c>
      <c r="P17" t="s">
        <v>128</v>
      </c>
      <c r="AC17" s="8" t="s">
        <v>492</v>
      </c>
      <c r="AD17" t="s">
        <v>471</v>
      </c>
      <c r="AE17">
        <v>16</v>
      </c>
      <c r="AF17" s="6">
        <v>41508</v>
      </c>
      <c r="AG17" t="s">
        <v>464</v>
      </c>
      <c r="AH17" t="s">
        <v>522</v>
      </c>
      <c r="AI17" s="8">
        <v>43603029431</v>
      </c>
      <c r="AJ17" s="20" t="s">
        <v>480</v>
      </c>
      <c r="AK17" t="s">
        <v>542</v>
      </c>
      <c r="AM17">
        <v>2029</v>
      </c>
      <c r="AW17" t="s">
        <v>15</v>
      </c>
      <c r="AX17" t="s">
        <v>595</v>
      </c>
    </row>
    <row r="18" spans="2:53" x14ac:dyDescent="0.35">
      <c r="B18" t="s">
        <v>23</v>
      </c>
      <c r="C18" t="s">
        <v>24</v>
      </c>
      <c r="D18" t="s">
        <v>5</v>
      </c>
      <c r="E18" t="s">
        <v>570</v>
      </c>
      <c r="F18" s="76"/>
      <c r="G18" t="s">
        <v>100</v>
      </c>
      <c r="H18" t="s">
        <v>101</v>
      </c>
      <c r="M18" t="s">
        <v>236</v>
      </c>
      <c r="N18" t="s">
        <v>237</v>
      </c>
      <c r="O18" t="s">
        <v>238</v>
      </c>
      <c r="P18" t="s">
        <v>141</v>
      </c>
      <c r="AC18" s="8" t="s">
        <v>807</v>
      </c>
      <c r="AD18" t="s">
        <v>683</v>
      </c>
      <c r="AE18">
        <v>17</v>
      </c>
      <c r="AF18" s="6">
        <v>45512</v>
      </c>
      <c r="AG18" t="s">
        <v>464</v>
      </c>
      <c r="AH18" t="s">
        <v>808</v>
      </c>
      <c r="AI18" s="8">
        <v>40003007246</v>
      </c>
      <c r="AJ18" s="20" t="s">
        <v>809</v>
      </c>
      <c r="AK18" t="s">
        <v>539</v>
      </c>
      <c r="AM18">
        <v>2030</v>
      </c>
      <c r="AW18" t="s">
        <v>17</v>
      </c>
      <c r="AX18" t="s">
        <v>607</v>
      </c>
    </row>
    <row r="19" spans="2:53" x14ac:dyDescent="0.35">
      <c r="B19" t="s">
        <v>55</v>
      </c>
      <c r="C19" t="s">
        <v>32</v>
      </c>
      <c r="D19" t="s">
        <v>52</v>
      </c>
      <c r="E19" t="s">
        <v>118</v>
      </c>
      <c r="F19" s="76"/>
      <c r="G19" t="s">
        <v>102</v>
      </c>
      <c r="H19" t="s">
        <v>103</v>
      </c>
      <c r="M19" t="s">
        <v>239</v>
      </c>
      <c r="N19" t="s">
        <v>240</v>
      </c>
      <c r="O19" t="s">
        <v>241</v>
      </c>
      <c r="P19" t="s">
        <v>128</v>
      </c>
      <c r="AC19" s="8" t="s">
        <v>785</v>
      </c>
      <c r="AD19" t="s">
        <v>683</v>
      </c>
      <c r="AE19">
        <v>18</v>
      </c>
      <c r="AF19" s="6">
        <v>45190</v>
      </c>
      <c r="AG19" t="s">
        <v>464</v>
      </c>
      <c r="AH19" t="s">
        <v>786</v>
      </c>
      <c r="AI19" s="8">
        <v>40003237187</v>
      </c>
      <c r="AJ19" s="62" t="s">
        <v>787</v>
      </c>
      <c r="AK19" t="s">
        <v>788</v>
      </c>
      <c r="AW19" t="s">
        <v>19</v>
      </c>
      <c r="AX19" t="s">
        <v>604</v>
      </c>
    </row>
    <row r="20" spans="2:53" x14ac:dyDescent="0.35">
      <c r="B20" t="s">
        <v>45</v>
      </c>
      <c r="C20" t="s">
        <v>46</v>
      </c>
      <c r="D20" t="s">
        <v>51</v>
      </c>
      <c r="E20" t="s">
        <v>118</v>
      </c>
      <c r="F20" s="76"/>
      <c r="G20" t="s">
        <v>734</v>
      </c>
      <c r="H20" t="s">
        <v>735</v>
      </c>
      <c r="M20" t="s">
        <v>453</v>
      </c>
      <c r="N20" t="s">
        <v>454</v>
      </c>
      <c r="O20" t="s">
        <v>455</v>
      </c>
      <c r="P20" t="s">
        <v>128</v>
      </c>
      <c r="AC20" s="8" t="s">
        <v>493</v>
      </c>
      <c r="AD20" t="s">
        <v>471</v>
      </c>
      <c r="AE20">
        <v>19</v>
      </c>
      <c r="AF20" s="6">
        <v>42195</v>
      </c>
      <c r="AG20" t="s">
        <v>464</v>
      </c>
      <c r="AH20" t="s">
        <v>523</v>
      </c>
      <c r="AI20" s="8">
        <v>40003005014</v>
      </c>
      <c r="AJ20" s="62" t="s">
        <v>640</v>
      </c>
      <c r="AK20" t="s">
        <v>558</v>
      </c>
      <c r="AW20" t="s">
        <v>21</v>
      </c>
      <c r="AX20" t="s">
        <v>596</v>
      </c>
    </row>
    <row r="21" spans="2:53" x14ac:dyDescent="0.35">
      <c r="B21" t="s">
        <v>33</v>
      </c>
      <c r="C21" t="s">
        <v>34</v>
      </c>
      <c r="D21" t="s">
        <v>53</v>
      </c>
      <c r="E21" t="s">
        <v>119</v>
      </c>
      <c r="F21" s="76"/>
      <c r="G21" t="s">
        <v>736</v>
      </c>
      <c r="H21" t="s">
        <v>735</v>
      </c>
      <c r="M21" t="s">
        <v>242</v>
      </c>
      <c r="N21" t="s">
        <v>243</v>
      </c>
      <c r="O21" t="s">
        <v>244</v>
      </c>
      <c r="P21" t="s">
        <v>128</v>
      </c>
      <c r="AC21" s="8" t="s">
        <v>717</v>
      </c>
      <c r="AD21" t="s">
        <v>718</v>
      </c>
      <c r="AE21">
        <v>21</v>
      </c>
      <c r="AF21" s="6">
        <v>44159</v>
      </c>
      <c r="AG21" t="s">
        <v>464</v>
      </c>
      <c r="AH21" t="s">
        <v>524</v>
      </c>
      <c r="AI21" s="8">
        <v>40103115908</v>
      </c>
      <c r="AJ21" s="62" t="s">
        <v>719</v>
      </c>
      <c r="AK21" t="s">
        <v>720</v>
      </c>
      <c r="AW21" t="s">
        <v>23</v>
      </c>
      <c r="AX21" t="s">
        <v>597</v>
      </c>
    </row>
    <row r="22" spans="2:53" x14ac:dyDescent="0.35">
      <c r="B22" t="s">
        <v>8</v>
      </c>
      <c r="C22" t="s">
        <v>9</v>
      </c>
      <c r="D22" t="s">
        <v>5</v>
      </c>
      <c r="E22" t="s">
        <v>118</v>
      </c>
      <c r="F22" s="76"/>
      <c r="G22" s="82" t="s">
        <v>798</v>
      </c>
      <c r="H22" s="80">
        <v>28151200</v>
      </c>
      <c r="M22" t="s">
        <v>325</v>
      </c>
      <c r="N22" t="s">
        <v>326</v>
      </c>
      <c r="O22" t="s">
        <v>327</v>
      </c>
      <c r="P22" t="s">
        <v>128</v>
      </c>
      <c r="AC22" s="8" t="s">
        <v>494</v>
      </c>
      <c r="AD22" t="s">
        <v>471</v>
      </c>
      <c r="AE22">
        <v>22</v>
      </c>
      <c r="AF22" s="6">
        <v>41409</v>
      </c>
      <c r="AG22" t="s">
        <v>464</v>
      </c>
      <c r="AH22" t="s">
        <v>525</v>
      </c>
      <c r="AI22" s="8">
        <v>40003925979</v>
      </c>
      <c r="AJ22" s="20" t="s">
        <v>481</v>
      </c>
      <c r="AK22" t="s">
        <v>543</v>
      </c>
      <c r="AW22" t="s">
        <v>25</v>
      </c>
      <c r="AX22" t="s">
        <v>602</v>
      </c>
    </row>
    <row r="23" spans="2:53" x14ac:dyDescent="0.35">
      <c r="B23" t="s">
        <v>38</v>
      </c>
      <c r="C23" t="s">
        <v>39</v>
      </c>
      <c r="D23" t="s">
        <v>53</v>
      </c>
      <c r="E23" t="s">
        <v>119</v>
      </c>
      <c r="F23" s="76"/>
      <c r="G23" t="s">
        <v>799</v>
      </c>
      <c r="H23" s="80">
        <v>28151100</v>
      </c>
      <c r="M23" t="s">
        <v>245</v>
      </c>
      <c r="N23" t="s">
        <v>246</v>
      </c>
      <c r="O23" t="s">
        <v>247</v>
      </c>
      <c r="P23" t="s">
        <v>141</v>
      </c>
      <c r="AC23" s="8" t="s">
        <v>495</v>
      </c>
      <c r="AD23" t="s">
        <v>471</v>
      </c>
      <c r="AE23">
        <v>23</v>
      </c>
      <c r="AF23" s="6">
        <v>41452</v>
      </c>
      <c r="AG23" t="s">
        <v>464</v>
      </c>
      <c r="AH23" t="s">
        <v>526</v>
      </c>
      <c r="AI23" s="8">
        <v>40003969102</v>
      </c>
      <c r="AJ23" s="20" t="s">
        <v>686</v>
      </c>
      <c r="AK23" t="s">
        <v>544</v>
      </c>
      <c r="AW23" t="s">
        <v>27</v>
      </c>
      <c r="AX23" t="s">
        <v>593</v>
      </c>
    </row>
    <row r="24" spans="2:53" x14ac:dyDescent="0.35">
      <c r="B24" t="s">
        <v>25</v>
      </c>
      <c r="C24" t="s">
        <v>26</v>
      </c>
      <c r="D24" t="s">
        <v>5</v>
      </c>
      <c r="E24" t="s">
        <v>570</v>
      </c>
      <c r="F24" s="76"/>
      <c r="G24" t="s">
        <v>783</v>
      </c>
      <c r="H24" s="80">
        <v>28272000</v>
      </c>
      <c r="M24" t="s">
        <v>346</v>
      </c>
      <c r="N24" t="s">
        <v>347</v>
      </c>
      <c r="O24" t="s">
        <v>348</v>
      </c>
      <c r="P24" t="s">
        <v>128</v>
      </c>
      <c r="AC24" s="8" t="s">
        <v>496</v>
      </c>
      <c r="AD24" t="s">
        <v>471</v>
      </c>
      <c r="AE24">
        <v>24</v>
      </c>
      <c r="AF24" s="6">
        <v>41512</v>
      </c>
      <c r="AG24" t="s">
        <v>464</v>
      </c>
      <c r="AH24" t="s">
        <v>527</v>
      </c>
      <c r="AI24" s="8">
        <v>40003531026</v>
      </c>
      <c r="AJ24" s="20" t="s">
        <v>482</v>
      </c>
      <c r="AK24" t="s">
        <v>545</v>
      </c>
      <c r="AW24" t="s">
        <v>28</v>
      </c>
      <c r="AX24" t="s">
        <v>589</v>
      </c>
    </row>
    <row r="25" spans="2:53" x14ac:dyDescent="0.35">
      <c r="B25" t="s">
        <v>49</v>
      </c>
      <c r="C25" t="s">
        <v>50</v>
      </c>
      <c r="D25" t="s">
        <v>51</v>
      </c>
      <c r="E25" t="s">
        <v>118</v>
      </c>
      <c r="F25" s="76"/>
      <c r="G25" t="s">
        <v>784</v>
      </c>
      <c r="H25" s="80">
        <v>29151100</v>
      </c>
      <c r="M25" t="s">
        <v>248</v>
      </c>
      <c r="N25" t="s">
        <v>249</v>
      </c>
      <c r="O25" t="s">
        <v>250</v>
      </c>
      <c r="P25" t="s">
        <v>128</v>
      </c>
      <c r="AC25" s="8" t="s">
        <v>465</v>
      </c>
      <c r="AD25" t="s">
        <v>471</v>
      </c>
      <c r="AE25">
        <v>25</v>
      </c>
      <c r="AF25" s="6">
        <v>41505</v>
      </c>
      <c r="AG25" t="s">
        <v>464</v>
      </c>
      <c r="AH25" t="s">
        <v>528</v>
      </c>
      <c r="AI25" s="8">
        <v>40003284444</v>
      </c>
      <c r="AJ25" s="20" t="s">
        <v>483</v>
      </c>
      <c r="AK25" t="s">
        <v>546</v>
      </c>
      <c r="AW25" t="s">
        <v>29</v>
      </c>
      <c r="AX25" t="s">
        <v>590</v>
      </c>
    </row>
    <row r="26" spans="2:53" x14ac:dyDescent="0.35">
      <c r="B26" t="s">
        <v>2</v>
      </c>
      <c r="C26" t="s">
        <v>6</v>
      </c>
      <c r="D26" t="s">
        <v>5</v>
      </c>
      <c r="E26" t="s">
        <v>119</v>
      </c>
      <c r="F26" s="76"/>
      <c r="G26" s="66"/>
      <c r="H26" s="66"/>
      <c r="M26" t="s">
        <v>251</v>
      </c>
      <c r="N26" t="s">
        <v>252</v>
      </c>
      <c r="O26" t="s">
        <v>253</v>
      </c>
      <c r="P26" t="s">
        <v>128</v>
      </c>
      <c r="AC26" s="8" t="s">
        <v>466</v>
      </c>
      <c r="AD26" t="s">
        <v>471</v>
      </c>
      <c r="AE26">
        <v>26</v>
      </c>
      <c r="AF26" s="6">
        <v>40673</v>
      </c>
      <c r="AG26" t="s">
        <v>464</v>
      </c>
      <c r="AH26" t="s">
        <v>529</v>
      </c>
      <c r="AI26" s="8">
        <v>40003408067</v>
      </c>
      <c r="AJ26" s="20" t="s">
        <v>484</v>
      </c>
      <c r="AK26" t="s">
        <v>559</v>
      </c>
      <c r="AW26" t="s">
        <v>30</v>
      </c>
      <c r="AX26" t="s">
        <v>591</v>
      </c>
      <c r="AZ26" s="17"/>
      <c r="BA26" s="17"/>
    </row>
    <row r="27" spans="2:53" x14ac:dyDescent="0.35">
      <c r="B27" t="s">
        <v>781</v>
      </c>
      <c r="C27" t="s">
        <v>782</v>
      </c>
      <c r="D27" t="s">
        <v>5</v>
      </c>
      <c r="E27" t="s">
        <v>119</v>
      </c>
      <c r="F27" s="76"/>
      <c r="G27" s="66"/>
      <c r="H27" s="66"/>
      <c r="M27" t="s">
        <v>254</v>
      </c>
      <c r="N27" t="s">
        <v>255</v>
      </c>
      <c r="O27" t="s">
        <v>256</v>
      </c>
      <c r="P27" t="s">
        <v>128</v>
      </c>
      <c r="AC27" s="8" t="s">
        <v>467</v>
      </c>
      <c r="AD27" t="s">
        <v>471</v>
      </c>
      <c r="AE27">
        <v>27</v>
      </c>
      <c r="AF27" s="6">
        <v>41386</v>
      </c>
      <c r="AG27" t="s">
        <v>464</v>
      </c>
      <c r="AH27" t="s">
        <v>530</v>
      </c>
      <c r="AI27" s="8">
        <v>40103234562</v>
      </c>
      <c r="AJ27" s="20" t="s">
        <v>485</v>
      </c>
      <c r="AK27" t="s">
        <v>547</v>
      </c>
      <c r="AW27" t="s">
        <v>31</v>
      </c>
      <c r="AX27" t="s">
        <v>588</v>
      </c>
      <c r="AZ27" s="17"/>
      <c r="BA27" s="17"/>
    </row>
    <row r="28" spans="2:53" x14ac:dyDescent="0.35">
      <c r="B28" t="s">
        <v>19</v>
      </c>
      <c r="C28" t="s">
        <v>20</v>
      </c>
      <c r="D28" t="s">
        <v>5</v>
      </c>
      <c r="E28" t="s">
        <v>119</v>
      </c>
      <c r="F28" s="76"/>
      <c r="G28" s="66"/>
      <c r="H28" s="66"/>
      <c r="M28" t="s">
        <v>257</v>
      </c>
      <c r="N28" t="s">
        <v>258</v>
      </c>
      <c r="O28" t="s">
        <v>259</v>
      </c>
      <c r="P28" t="s">
        <v>141</v>
      </c>
      <c r="AC28" s="8" t="s">
        <v>468</v>
      </c>
      <c r="AD28" t="s">
        <v>471</v>
      </c>
      <c r="AE28">
        <v>29</v>
      </c>
      <c r="AF28" s="6">
        <v>40877</v>
      </c>
      <c r="AG28" t="s">
        <v>464</v>
      </c>
      <c r="AH28" t="s">
        <v>531</v>
      </c>
      <c r="AI28" s="8">
        <v>40103426389</v>
      </c>
      <c r="AJ28" s="20" t="s">
        <v>486</v>
      </c>
      <c r="AK28" t="s">
        <v>548</v>
      </c>
      <c r="AW28" t="s">
        <v>55</v>
      </c>
      <c r="AX28" t="s">
        <v>598</v>
      </c>
      <c r="AZ28" s="17"/>
      <c r="BA28" s="17"/>
    </row>
    <row r="29" spans="2:53" x14ac:dyDescent="0.35">
      <c r="B29" t="s">
        <v>36</v>
      </c>
      <c r="C29" t="s">
        <v>37</v>
      </c>
      <c r="D29" t="s">
        <v>53</v>
      </c>
      <c r="E29" t="s">
        <v>118</v>
      </c>
      <c r="F29" s="76"/>
      <c r="M29" t="s">
        <v>278</v>
      </c>
      <c r="N29" t="s">
        <v>279</v>
      </c>
      <c r="O29" t="s">
        <v>280</v>
      </c>
      <c r="P29" t="s">
        <v>141</v>
      </c>
      <c r="AC29" s="8" t="s">
        <v>692</v>
      </c>
      <c r="AD29" t="s">
        <v>683</v>
      </c>
      <c r="AE29">
        <v>30</v>
      </c>
      <c r="AF29" s="6">
        <v>43726</v>
      </c>
      <c r="AG29" t="s">
        <v>464</v>
      </c>
      <c r="AH29" t="s">
        <v>532</v>
      </c>
      <c r="AI29" s="8">
        <v>40003628614</v>
      </c>
      <c r="AJ29" s="20" t="s">
        <v>641</v>
      </c>
      <c r="AK29" t="s">
        <v>642</v>
      </c>
      <c r="AW29" t="s">
        <v>33</v>
      </c>
      <c r="AX29" t="s">
        <v>600</v>
      </c>
      <c r="AZ29" s="17"/>
      <c r="BA29" s="17"/>
    </row>
    <row r="30" spans="2:53" x14ac:dyDescent="0.35">
      <c r="B30" t="s">
        <v>11</v>
      </c>
      <c r="C30" t="s">
        <v>12</v>
      </c>
      <c r="D30" t="s">
        <v>5</v>
      </c>
      <c r="E30" t="s">
        <v>119</v>
      </c>
      <c r="F30" s="76"/>
      <c r="G30" s="66"/>
      <c r="H30" s="66"/>
      <c r="M30" t="s">
        <v>404</v>
      </c>
      <c r="N30" t="s">
        <v>405</v>
      </c>
      <c r="O30" t="s">
        <v>406</v>
      </c>
      <c r="P30" t="s">
        <v>128</v>
      </c>
      <c r="AC30" s="8" t="s">
        <v>690</v>
      </c>
      <c r="AD30" t="s">
        <v>683</v>
      </c>
      <c r="AE30">
        <v>32</v>
      </c>
      <c r="AF30" s="6">
        <v>43657</v>
      </c>
      <c r="AG30" t="s">
        <v>464</v>
      </c>
      <c r="AH30" t="s">
        <v>533</v>
      </c>
      <c r="AI30" s="8">
        <v>40003732803</v>
      </c>
      <c r="AJ30" s="20" t="s">
        <v>691</v>
      </c>
      <c r="AK30" t="s">
        <v>549</v>
      </c>
      <c r="AW30" t="s">
        <v>35</v>
      </c>
      <c r="AX30" t="s">
        <v>594</v>
      </c>
      <c r="BA30" s="17"/>
    </row>
    <row r="31" spans="2:53" x14ac:dyDescent="0.35">
      <c r="B31" t="s">
        <v>17</v>
      </c>
      <c r="C31" t="s">
        <v>18</v>
      </c>
      <c r="D31" t="s">
        <v>5</v>
      </c>
      <c r="E31" t="s">
        <v>119</v>
      </c>
      <c r="F31" s="76"/>
      <c r="G31" s="66"/>
      <c r="H31" s="66"/>
      <c r="M31" t="s">
        <v>281</v>
      </c>
      <c r="N31" t="s">
        <v>282</v>
      </c>
      <c r="O31" t="s">
        <v>283</v>
      </c>
      <c r="P31" t="s">
        <v>141</v>
      </c>
      <c r="AC31" s="8" t="s">
        <v>741</v>
      </c>
      <c r="AD31" t="s">
        <v>683</v>
      </c>
      <c r="AE31">
        <v>35</v>
      </c>
      <c r="AF31" s="6">
        <v>44354</v>
      </c>
      <c r="AG31" t="s">
        <v>464</v>
      </c>
      <c r="AH31" t="s">
        <v>534</v>
      </c>
      <c r="AI31" s="8">
        <v>40103648320</v>
      </c>
      <c r="AJ31" s="20" t="s">
        <v>742</v>
      </c>
      <c r="AK31" t="s">
        <v>743</v>
      </c>
      <c r="AW31" t="s">
        <v>36</v>
      </c>
      <c r="AX31" t="s">
        <v>605</v>
      </c>
      <c r="AZ31" s="17"/>
      <c r="BA31" s="17"/>
    </row>
    <row r="32" spans="2:53" x14ac:dyDescent="0.35">
      <c r="B32" t="s">
        <v>13</v>
      </c>
      <c r="C32" t="s">
        <v>14</v>
      </c>
      <c r="D32" t="s">
        <v>5</v>
      </c>
      <c r="E32" t="s">
        <v>118</v>
      </c>
      <c r="F32" s="76"/>
      <c r="G32" s="66"/>
      <c r="H32" s="66"/>
      <c r="M32" t="s">
        <v>360</v>
      </c>
      <c r="N32" t="s">
        <v>361</v>
      </c>
      <c r="O32" t="s">
        <v>362</v>
      </c>
      <c r="P32" t="s">
        <v>128</v>
      </c>
      <c r="AC32" s="8" t="s">
        <v>469</v>
      </c>
      <c r="AD32" t="s">
        <v>471</v>
      </c>
      <c r="AE32">
        <v>36</v>
      </c>
      <c r="AF32" s="6">
        <v>41912</v>
      </c>
      <c r="AG32" t="s">
        <v>464</v>
      </c>
      <c r="AH32" t="s">
        <v>535</v>
      </c>
      <c r="AI32" s="8">
        <v>40103157009</v>
      </c>
      <c r="AJ32" s="20" t="s">
        <v>487</v>
      </c>
      <c r="AK32" t="s">
        <v>560</v>
      </c>
      <c r="AW32" t="s">
        <v>38</v>
      </c>
      <c r="AX32" t="s">
        <v>601</v>
      </c>
      <c r="BA32" s="17"/>
    </row>
    <row r="33" spans="2:52" x14ac:dyDescent="0.35">
      <c r="B33" t="s">
        <v>40</v>
      </c>
      <c r="C33" t="s">
        <v>41</v>
      </c>
      <c r="D33" t="s">
        <v>51</v>
      </c>
      <c r="E33" t="s">
        <v>118</v>
      </c>
      <c r="F33" s="76"/>
      <c r="G33" s="66"/>
      <c r="H33" s="66"/>
      <c r="M33" t="s">
        <v>284</v>
      </c>
      <c r="N33" t="s">
        <v>285</v>
      </c>
      <c r="O33" t="s">
        <v>286</v>
      </c>
      <c r="P33" t="s">
        <v>128</v>
      </c>
      <c r="AC33" s="8" t="s">
        <v>470</v>
      </c>
      <c r="AD33" t="s">
        <v>471</v>
      </c>
      <c r="AE33">
        <v>38</v>
      </c>
      <c r="AF33" s="6">
        <v>42284</v>
      </c>
      <c r="AG33" t="s">
        <v>464</v>
      </c>
      <c r="AH33" t="s">
        <v>536</v>
      </c>
      <c r="AI33" s="8">
        <v>40003314912</v>
      </c>
      <c r="AJ33" s="20" t="s">
        <v>488</v>
      </c>
      <c r="AK33" t="s">
        <v>561</v>
      </c>
      <c r="AW33" t="s">
        <v>40</v>
      </c>
      <c r="AX33" t="s">
        <v>608</v>
      </c>
      <c r="AZ33" s="17"/>
    </row>
    <row r="34" spans="2:52" x14ac:dyDescent="0.35">
      <c r="B34" t="s">
        <v>42</v>
      </c>
      <c r="C34" s="76" t="s">
        <v>733</v>
      </c>
      <c r="D34" t="s">
        <v>51</v>
      </c>
      <c r="E34" t="s">
        <v>118</v>
      </c>
      <c r="F34" s="76"/>
      <c r="G34" s="66"/>
      <c r="H34" s="66"/>
      <c r="M34" t="s">
        <v>363</v>
      </c>
      <c r="N34" t="s">
        <v>364</v>
      </c>
      <c r="O34" t="s">
        <v>365</v>
      </c>
      <c r="P34" t="s">
        <v>128</v>
      </c>
      <c r="AC34" s="8" t="s">
        <v>721</v>
      </c>
      <c r="AD34" t="s">
        <v>683</v>
      </c>
      <c r="AE34">
        <v>39</v>
      </c>
      <c r="AF34" s="6">
        <v>44183</v>
      </c>
      <c r="AG34" t="s">
        <v>464</v>
      </c>
      <c r="AH34" t="s">
        <v>627</v>
      </c>
      <c r="AI34" s="8">
        <v>40003245470</v>
      </c>
      <c r="AJ34" s="20" t="s">
        <v>722</v>
      </c>
      <c r="AK34" t="s">
        <v>562</v>
      </c>
      <c r="AW34" t="s">
        <v>42</v>
      </c>
      <c r="AX34" t="s">
        <v>609</v>
      </c>
      <c r="AZ34" s="17"/>
    </row>
    <row r="35" spans="2:52" x14ac:dyDescent="0.35">
      <c r="B35" t="s">
        <v>43</v>
      </c>
      <c r="C35" t="s">
        <v>44</v>
      </c>
      <c r="D35" t="s">
        <v>51</v>
      </c>
      <c r="E35" t="s">
        <v>118</v>
      </c>
      <c r="F35" s="76"/>
      <c r="M35" t="s">
        <v>142</v>
      </c>
      <c r="N35" t="s">
        <v>143</v>
      </c>
      <c r="O35" t="s">
        <v>144</v>
      </c>
      <c r="P35" t="s">
        <v>128</v>
      </c>
      <c r="AC35" s="8" t="s">
        <v>687</v>
      </c>
      <c r="AD35" t="s">
        <v>683</v>
      </c>
      <c r="AE35">
        <v>40</v>
      </c>
      <c r="AF35" s="6">
        <v>43637</v>
      </c>
      <c r="AG35" t="s">
        <v>464</v>
      </c>
      <c r="AH35" t="s">
        <v>537</v>
      </c>
      <c r="AI35" s="8">
        <v>40103047673</v>
      </c>
      <c r="AJ35" s="20" t="s">
        <v>688</v>
      </c>
      <c r="AK35" t="s">
        <v>689</v>
      </c>
      <c r="AW35" t="s">
        <v>43</v>
      </c>
      <c r="AX35" t="s">
        <v>43</v>
      </c>
      <c r="AZ35" s="17"/>
    </row>
    <row r="36" spans="2:52" x14ac:dyDescent="0.35">
      <c r="B36" t="s">
        <v>823</v>
      </c>
      <c r="C36" t="s">
        <v>105</v>
      </c>
      <c r="D36" t="s">
        <v>5</v>
      </c>
      <c r="F36" s="76"/>
      <c r="G36" s="66"/>
      <c r="H36" s="66"/>
      <c r="M36" t="s">
        <v>135</v>
      </c>
      <c r="N36" t="s">
        <v>136</v>
      </c>
      <c r="O36" t="s">
        <v>137</v>
      </c>
      <c r="P36" t="s">
        <v>128</v>
      </c>
      <c r="AC36" s="8" t="s">
        <v>643</v>
      </c>
      <c r="AD36" t="s">
        <v>471</v>
      </c>
      <c r="AE36">
        <v>44</v>
      </c>
      <c r="AF36" s="6">
        <v>43277</v>
      </c>
      <c r="AG36" t="s">
        <v>464</v>
      </c>
      <c r="AH36" t="s">
        <v>644</v>
      </c>
      <c r="AI36" s="8" t="s">
        <v>645</v>
      </c>
      <c r="AJ36" s="20" t="s">
        <v>646</v>
      </c>
      <c r="AK36" t="s">
        <v>647</v>
      </c>
      <c r="AW36" t="s">
        <v>45</v>
      </c>
      <c r="AX36" t="s">
        <v>599</v>
      </c>
      <c r="AZ36" s="17"/>
    </row>
    <row r="37" spans="2:52" x14ac:dyDescent="0.35">
      <c r="B37" t="s">
        <v>822</v>
      </c>
      <c r="C37" t="s">
        <v>105</v>
      </c>
      <c r="D37" t="s">
        <v>5</v>
      </c>
      <c r="F37" s="76"/>
      <c r="G37" s="66"/>
      <c r="H37" s="66"/>
      <c r="M37" t="s">
        <v>148</v>
      </c>
      <c r="N37" t="s">
        <v>149</v>
      </c>
      <c r="O37" t="s">
        <v>150</v>
      </c>
      <c r="P37" t="s">
        <v>141</v>
      </c>
      <c r="AC37" s="8" t="s">
        <v>648</v>
      </c>
      <c r="AD37" t="s">
        <v>471</v>
      </c>
      <c r="AE37">
        <v>45</v>
      </c>
      <c r="AF37" s="6">
        <v>43288</v>
      </c>
      <c r="AG37" t="s">
        <v>464</v>
      </c>
      <c r="AH37" t="s">
        <v>649</v>
      </c>
      <c r="AI37" s="8" t="s">
        <v>650</v>
      </c>
      <c r="AJ37" s="20" t="s">
        <v>651</v>
      </c>
      <c r="AK37" t="s">
        <v>652</v>
      </c>
      <c r="AW37" t="s">
        <v>47</v>
      </c>
      <c r="AX37" t="s">
        <v>47</v>
      </c>
      <c r="AZ37" s="17"/>
    </row>
    <row r="38" spans="2:52" x14ac:dyDescent="0.35">
      <c r="B38" t="s">
        <v>824</v>
      </c>
      <c r="C38" t="s">
        <v>105</v>
      </c>
      <c r="D38" t="s">
        <v>5</v>
      </c>
      <c r="F38" s="76"/>
      <c r="G38" s="66"/>
      <c r="H38" s="66"/>
      <c r="M38" t="s">
        <v>154</v>
      </c>
      <c r="N38" t="s">
        <v>155</v>
      </c>
      <c r="O38" t="s">
        <v>156</v>
      </c>
      <c r="P38" t="s">
        <v>141</v>
      </c>
      <c r="AC38" s="8" t="s">
        <v>653</v>
      </c>
      <c r="AD38" t="s">
        <v>471</v>
      </c>
      <c r="AE38">
        <v>46</v>
      </c>
      <c r="AF38" s="6">
        <v>43299</v>
      </c>
      <c r="AG38" t="s">
        <v>464</v>
      </c>
      <c r="AH38" t="s">
        <v>654</v>
      </c>
      <c r="AI38" s="8" t="s">
        <v>655</v>
      </c>
      <c r="AJ38" s="20" t="s">
        <v>656</v>
      </c>
      <c r="AK38" t="s">
        <v>657</v>
      </c>
      <c r="AW38" t="s">
        <v>49</v>
      </c>
      <c r="AX38" t="s">
        <v>49</v>
      </c>
      <c r="AZ38" s="17"/>
    </row>
    <row r="39" spans="2:52" x14ac:dyDescent="0.35">
      <c r="B39" t="s">
        <v>825</v>
      </c>
      <c r="C39" t="s">
        <v>105</v>
      </c>
      <c r="D39" t="s">
        <v>5</v>
      </c>
      <c r="F39" s="76"/>
      <c r="G39" s="66"/>
      <c r="H39" s="66"/>
      <c r="M39" t="s">
        <v>337</v>
      </c>
      <c r="N39" t="s">
        <v>338</v>
      </c>
      <c r="O39" t="s">
        <v>339</v>
      </c>
      <c r="P39" t="s">
        <v>128</v>
      </c>
      <c r="AC39" s="8" t="s">
        <v>658</v>
      </c>
      <c r="AD39" t="s">
        <v>471</v>
      </c>
      <c r="AE39">
        <v>47</v>
      </c>
      <c r="AF39" s="6">
        <v>43305</v>
      </c>
      <c r="AG39" t="s">
        <v>464</v>
      </c>
      <c r="AH39" t="s">
        <v>659</v>
      </c>
      <c r="AI39" s="8" t="s">
        <v>660</v>
      </c>
      <c r="AJ39" s="20" t="s">
        <v>661</v>
      </c>
      <c r="AK39" t="s">
        <v>662</v>
      </c>
      <c r="AV39" s="76"/>
      <c r="AW39" t="s">
        <v>71</v>
      </c>
    </row>
    <row r="40" spans="2:52" x14ac:dyDescent="0.35">
      <c r="B40" t="s">
        <v>826</v>
      </c>
      <c r="C40" t="s">
        <v>105</v>
      </c>
      <c r="D40" t="s">
        <v>5</v>
      </c>
      <c r="F40" s="76"/>
      <c r="G40" s="66"/>
      <c r="H40" s="66"/>
      <c r="M40" t="s">
        <v>287</v>
      </c>
      <c r="N40" t="s">
        <v>288</v>
      </c>
      <c r="O40" t="s">
        <v>289</v>
      </c>
      <c r="P40" t="s">
        <v>128</v>
      </c>
      <c r="AC40" s="8" t="s">
        <v>663</v>
      </c>
      <c r="AD40" t="s">
        <v>471</v>
      </c>
      <c r="AE40">
        <v>50</v>
      </c>
      <c r="AF40" s="6">
        <v>43417</v>
      </c>
      <c r="AG40" t="s">
        <v>464</v>
      </c>
      <c r="AH40" t="s">
        <v>664</v>
      </c>
      <c r="AI40" s="8" t="s">
        <v>665</v>
      </c>
      <c r="AJ40" s="20" t="s">
        <v>666</v>
      </c>
      <c r="AK40" t="s">
        <v>667</v>
      </c>
      <c r="AV40" s="76"/>
      <c r="AW40" t="s">
        <v>73</v>
      </c>
      <c r="AZ40" s="17"/>
    </row>
    <row r="41" spans="2:52" x14ac:dyDescent="0.35">
      <c r="B41" t="s">
        <v>827</v>
      </c>
      <c r="C41" t="s">
        <v>105</v>
      </c>
      <c r="D41" t="s">
        <v>5</v>
      </c>
      <c r="F41" s="76"/>
      <c r="G41" s="66"/>
      <c r="H41" s="66"/>
      <c r="M41" t="s">
        <v>392</v>
      </c>
      <c r="N41" t="s">
        <v>393</v>
      </c>
      <c r="O41" t="s">
        <v>394</v>
      </c>
      <c r="P41" t="s">
        <v>128</v>
      </c>
      <c r="AC41" s="8" t="s">
        <v>705</v>
      </c>
      <c r="AD41" t="s">
        <v>683</v>
      </c>
      <c r="AE41">
        <v>53</v>
      </c>
      <c r="AF41" s="6">
        <v>43880</v>
      </c>
      <c r="AG41" t="s">
        <v>464</v>
      </c>
      <c r="AH41" t="s">
        <v>706</v>
      </c>
      <c r="AI41" s="8" t="s">
        <v>707</v>
      </c>
      <c r="AJ41" s="71" t="s">
        <v>708</v>
      </c>
      <c r="AK41" t="s">
        <v>709</v>
      </c>
      <c r="AV41" s="76"/>
      <c r="AW41" t="s">
        <v>75</v>
      </c>
      <c r="AZ41" s="17"/>
    </row>
    <row r="42" spans="2:52" x14ac:dyDescent="0.35">
      <c r="B42" t="s">
        <v>828</v>
      </c>
      <c r="C42" t="s">
        <v>105</v>
      </c>
      <c r="D42" t="s">
        <v>5</v>
      </c>
      <c r="F42" s="76"/>
      <c r="G42" s="66"/>
      <c r="H42" s="66"/>
      <c r="M42" t="s">
        <v>269</v>
      </c>
      <c r="N42" t="s">
        <v>270</v>
      </c>
      <c r="O42" t="s">
        <v>271</v>
      </c>
      <c r="P42" t="s">
        <v>141</v>
      </c>
      <c r="AC42" s="8" t="s">
        <v>763</v>
      </c>
      <c r="AD42" t="s">
        <v>683</v>
      </c>
      <c r="AE42">
        <v>54</v>
      </c>
      <c r="AF42" s="78" t="s">
        <v>771</v>
      </c>
      <c r="AG42" t="s">
        <v>464</v>
      </c>
      <c r="AH42" t="s">
        <v>747</v>
      </c>
      <c r="AI42" s="8" t="s">
        <v>748</v>
      </c>
      <c r="AJ42" s="20" t="s">
        <v>772</v>
      </c>
      <c r="AK42" t="s">
        <v>764</v>
      </c>
      <c r="AV42" s="76"/>
      <c r="AW42" t="s">
        <v>79</v>
      </c>
    </row>
    <row r="43" spans="2:52" x14ac:dyDescent="0.35">
      <c r="B43" t="s">
        <v>829</v>
      </c>
      <c r="C43" t="s">
        <v>105</v>
      </c>
      <c r="D43" t="s">
        <v>5</v>
      </c>
      <c r="F43" s="76"/>
      <c r="G43" s="66"/>
      <c r="H43" s="66"/>
      <c r="M43" t="s">
        <v>160</v>
      </c>
      <c r="N43" t="s">
        <v>161</v>
      </c>
      <c r="O43" t="s">
        <v>162</v>
      </c>
      <c r="P43" t="s">
        <v>128</v>
      </c>
      <c r="AC43" s="8" t="s">
        <v>749</v>
      </c>
      <c r="AD43" t="s">
        <v>683</v>
      </c>
      <c r="AE43">
        <v>55</v>
      </c>
      <c r="AF43" s="6">
        <v>44616</v>
      </c>
      <c r="AG43" t="s">
        <v>464</v>
      </c>
      <c r="AH43" t="s">
        <v>750</v>
      </c>
      <c r="AI43" s="8" t="s">
        <v>751</v>
      </c>
      <c r="AJ43" s="71" t="s">
        <v>752</v>
      </c>
      <c r="AK43" t="s">
        <v>667</v>
      </c>
      <c r="AV43" s="76"/>
      <c r="AW43" t="s">
        <v>77</v>
      </c>
    </row>
    <row r="44" spans="2:52" x14ac:dyDescent="0.35">
      <c r="B44" t="s">
        <v>728</v>
      </c>
      <c r="C44" t="s">
        <v>78</v>
      </c>
      <c r="D44" t="s">
        <v>5</v>
      </c>
      <c r="F44" s="76"/>
      <c r="G44" s="66"/>
      <c r="H44" s="66"/>
      <c r="M44" t="s">
        <v>319</v>
      </c>
      <c r="N44" t="s">
        <v>320</v>
      </c>
      <c r="O44" t="s">
        <v>321</v>
      </c>
      <c r="P44" t="s">
        <v>128</v>
      </c>
      <c r="AC44" s="8" t="s">
        <v>753</v>
      </c>
      <c r="AD44" t="s">
        <v>683</v>
      </c>
      <c r="AE44">
        <v>56</v>
      </c>
      <c r="AF44" s="6">
        <v>44617</v>
      </c>
      <c r="AG44" t="s">
        <v>464</v>
      </c>
      <c r="AH44" t="s">
        <v>754</v>
      </c>
      <c r="AI44" s="8" t="s">
        <v>755</v>
      </c>
      <c r="AJ44" s="20" t="s">
        <v>756</v>
      </c>
      <c r="AK44" t="s">
        <v>757</v>
      </c>
      <c r="AV44" s="76"/>
      <c r="AW44" t="s">
        <v>81</v>
      </c>
    </row>
    <row r="45" spans="2:52" x14ac:dyDescent="0.35">
      <c r="B45" t="s">
        <v>814</v>
      </c>
      <c r="C45" t="s">
        <v>88</v>
      </c>
      <c r="D45" t="s">
        <v>5</v>
      </c>
      <c r="G45" s="66"/>
      <c r="H45" s="66"/>
      <c r="M45" t="s">
        <v>398</v>
      </c>
      <c r="N45" t="s">
        <v>399</v>
      </c>
      <c r="O45" t="s">
        <v>400</v>
      </c>
      <c r="P45" t="s">
        <v>128</v>
      </c>
      <c r="AC45" s="8" t="s">
        <v>793</v>
      </c>
      <c r="AD45" t="s">
        <v>683</v>
      </c>
      <c r="AE45">
        <v>57</v>
      </c>
      <c r="AF45" s="6">
        <v>45210</v>
      </c>
      <c r="AG45" t="s">
        <v>464</v>
      </c>
      <c r="AH45" t="s">
        <v>794</v>
      </c>
      <c r="AI45" s="8" t="s">
        <v>795</v>
      </c>
      <c r="AJ45" s="71" t="s">
        <v>796</v>
      </c>
      <c r="AK45" t="s">
        <v>797</v>
      </c>
      <c r="AV45" s="76"/>
      <c r="AW45" t="s">
        <v>83</v>
      </c>
    </row>
    <row r="46" spans="2:52" x14ac:dyDescent="0.35">
      <c r="B46" t="s">
        <v>813</v>
      </c>
      <c r="C46" t="s">
        <v>88</v>
      </c>
      <c r="D46" t="s">
        <v>5</v>
      </c>
      <c r="G46" s="66"/>
      <c r="H46" s="66"/>
      <c r="M46" t="s">
        <v>439</v>
      </c>
      <c r="N46" t="s">
        <v>440</v>
      </c>
      <c r="O46" t="s">
        <v>441</v>
      </c>
      <c r="P46" t="s">
        <v>128</v>
      </c>
      <c r="AC46" s="8" t="s">
        <v>800</v>
      </c>
      <c r="AD46" t="s">
        <v>683</v>
      </c>
      <c r="AE46">
        <v>58</v>
      </c>
      <c r="AF46" s="6">
        <v>45378</v>
      </c>
      <c r="AG46" t="s">
        <v>464</v>
      </c>
      <c r="AH46" t="s">
        <v>801</v>
      </c>
      <c r="AI46" s="8" t="s">
        <v>802</v>
      </c>
      <c r="AJ46" s="20" t="s">
        <v>804</v>
      </c>
      <c r="AK46" t="s">
        <v>803</v>
      </c>
      <c r="AV46" s="76"/>
      <c r="AW46" t="s">
        <v>85</v>
      </c>
    </row>
    <row r="47" spans="2:52" x14ac:dyDescent="0.35">
      <c r="B47" t="s">
        <v>816</v>
      </c>
      <c r="C47" t="s">
        <v>88</v>
      </c>
      <c r="D47" t="s">
        <v>5</v>
      </c>
      <c r="G47" s="66"/>
      <c r="H47" s="66"/>
      <c r="M47" t="s">
        <v>166</v>
      </c>
      <c r="N47" t="s">
        <v>167</v>
      </c>
      <c r="O47" t="s">
        <v>168</v>
      </c>
      <c r="P47" t="s">
        <v>141</v>
      </c>
      <c r="AC47" s="8" t="s">
        <v>810</v>
      </c>
      <c r="AD47" t="s">
        <v>683</v>
      </c>
      <c r="AE47">
        <v>59</v>
      </c>
      <c r="AF47" s="6">
        <v>45526</v>
      </c>
      <c r="AG47" t="s">
        <v>464</v>
      </c>
      <c r="AH47" t="s">
        <v>811</v>
      </c>
      <c r="AI47" s="81">
        <v>40203244976</v>
      </c>
      <c r="AJ47" s="20" t="s">
        <v>739</v>
      </c>
      <c r="AK47" t="s">
        <v>740</v>
      </c>
      <c r="AV47" s="76"/>
      <c r="AW47" t="s">
        <v>729</v>
      </c>
    </row>
    <row r="48" spans="2:52" x14ac:dyDescent="0.35">
      <c r="B48" t="s">
        <v>815</v>
      </c>
      <c r="C48" t="s">
        <v>88</v>
      </c>
      <c r="D48" t="s">
        <v>5</v>
      </c>
      <c r="G48" s="66"/>
      <c r="H48" s="66"/>
      <c r="M48" t="s">
        <v>290</v>
      </c>
      <c r="N48" t="s">
        <v>291</v>
      </c>
      <c r="O48" t="s">
        <v>292</v>
      </c>
      <c r="P48" t="s">
        <v>128</v>
      </c>
      <c r="AC48" s="8" t="s">
        <v>830</v>
      </c>
      <c r="AD48" t="s">
        <v>683</v>
      </c>
      <c r="AE48">
        <v>60</v>
      </c>
      <c r="AF48" s="6">
        <v>45604</v>
      </c>
      <c r="AG48" t="s">
        <v>464</v>
      </c>
      <c r="AH48" t="s">
        <v>831</v>
      </c>
      <c r="AI48" s="8" t="s">
        <v>832</v>
      </c>
      <c r="AJ48" s="20" t="s">
        <v>834</v>
      </c>
      <c r="AK48" t="s">
        <v>833</v>
      </c>
      <c r="AV48" s="76"/>
      <c r="AW48" t="s">
        <v>730</v>
      </c>
      <c r="AZ48" s="17"/>
    </row>
    <row r="49" spans="2:50" x14ac:dyDescent="0.35">
      <c r="B49" t="s">
        <v>817</v>
      </c>
      <c r="C49" t="s">
        <v>88</v>
      </c>
      <c r="D49" t="s">
        <v>5</v>
      </c>
      <c r="G49" s="66"/>
      <c r="H49" s="66"/>
      <c r="M49" t="s">
        <v>163</v>
      </c>
      <c r="N49" t="s">
        <v>164</v>
      </c>
      <c r="O49" t="s">
        <v>165</v>
      </c>
      <c r="P49" t="s">
        <v>141</v>
      </c>
      <c r="AC49" s="8" t="s">
        <v>835</v>
      </c>
      <c r="AD49" t="s">
        <v>683</v>
      </c>
      <c r="AE49">
        <v>61</v>
      </c>
      <c r="AF49" s="6">
        <v>45624</v>
      </c>
      <c r="AG49" t="s">
        <v>464</v>
      </c>
      <c r="AH49" t="s">
        <v>836</v>
      </c>
      <c r="AI49" s="8" t="s">
        <v>837</v>
      </c>
      <c r="AJ49" s="20" t="s">
        <v>839</v>
      </c>
      <c r="AK49" t="s">
        <v>838</v>
      </c>
      <c r="AV49" s="76"/>
      <c r="AW49" t="s">
        <v>90</v>
      </c>
    </row>
    <row r="50" spans="2:50" x14ac:dyDescent="0.35">
      <c r="B50" t="s">
        <v>818</v>
      </c>
      <c r="C50" t="s">
        <v>88</v>
      </c>
      <c r="D50" t="s">
        <v>5</v>
      </c>
      <c r="G50" s="66"/>
      <c r="H50" s="66"/>
      <c r="M50" t="s">
        <v>157</v>
      </c>
      <c r="N50" t="s">
        <v>158</v>
      </c>
      <c r="O50" t="s">
        <v>159</v>
      </c>
      <c r="P50" t="s">
        <v>141</v>
      </c>
      <c r="AC50" s="8" t="s">
        <v>840</v>
      </c>
      <c r="AD50" t="s">
        <v>683</v>
      </c>
      <c r="AE50">
        <v>62</v>
      </c>
      <c r="AF50" s="6">
        <v>45624</v>
      </c>
      <c r="AG50" t="s">
        <v>464</v>
      </c>
      <c r="AH50" t="s">
        <v>841</v>
      </c>
      <c r="AI50" s="8" t="s">
        <v>842</v>
      </c>
      <c r="AJ50" s="20" t="s">
        <v>844</v>
      </c>
      <c r="AK50" t="s">
        <v>843</v>
      </c>
      <c r="AV50" s="76"/>
      <c r="AW50" t="s">
        <v>92</v>
      </c>
    </row>
    <row r="51" spans="2:50" x14ac:dyDescent="0.35">
      <c r="B51" t="s">
        <v>819</v>
      </c>
      <c r="C51" t="s">
        <v>88</v>
      </c>
      <c r="D51" t="s">
        <v>5</v>
      </c>
      <c r="G51" s="66"/>
      <c r="H51" s="66"/>
      <c r="M51" t="s">
        <v>169</v>
      </c>
      <c r="N51" t="s">
        <v>170</v>
      </c>
      <c r="O51" t="s">
        <v>171</v>
      </c>
      <c r="P51" t="s">
        <v>128</v>
      </c>
      <c r="AV51" s="76"/>
      <c r="AW51" t="s">
        <v>94</v>
      </c>
    </row>
    <row r="52" spans="2:50" x14ac:dyDescent="0.35">
      <c r="B52" t="s">
        <v>820</v>
      </c>
      <c r="C52" t="s">
        <v>88</v>
      </c>
      <c r="D52" t="s">
        <v>5</v>
      </c>
      <c r="G52" s="66"/>
      <c r="H52" s="66"/>
      <c r="M52" t="s">
        <v>357</v>
      </c>
      <c r="N52" t="s">
        <v>358</v>
      </c>
      <c r="O52" t="s">
        <v>359</v>
      </c>
      <c r="P52" t="s">
        <v>128</v>
      </c>
      <c r="AV52" s="76"/>
      <c r="AW52" t="s">
        <v>96</v>
      </c>
    </row>
    <row r="53" spans="2:50" x14ac:dyDescent="0.35">
      <c r="B53" t="s">
        <v>731</v>
      </c>
      <c r="C53" t="s">
        <v>681</v>
      </c>
      <c r="D53" t="s">
        <v>5</v>
      </c>
      <c r="M53" t="s">
        <v>343</v>
      </c>
      <c r="N53" t="s">
        <v>344</v>
      </c>
      <c r="O53" t="s">
        <v>345</v>
      </c>
      <c r="P53" t="s">
        <v>128</v>
      </c>
      <c r="AV53" s="76"/>
      <c r="AW53" t="s">
        <v>98</v>
      </c>
    </row>
    <row r="54" spans="2:50" x14ac:dyDescent="0.35">
      <c r="B54" t="s">
        <v>732</v>
      </c>
      <c r="C54" t="s">
        <v>812</v>
      </c>
      <c r="D54" t="s">
        <v>52</v>
      </c>
      <c r="M54" t="s">
        <v>422</v>
      </c>
      <c r="N54" t="s">
        <v>423</v>
      </c>
      <c r="O54" t="s">
        <v>424</v>
      </c>
      <c r="P54" t="s">
        <v>128</v>
      </c>
      <c r="AV54" s="76"/>
      <c r="AW54" t="s">
        <v>100</v>
      </c>
    </row>
    <row r="55" spans="2:50" x14ac:dyDescent="0.35">
      <c r="B55" t="s">
        <v>773</v>
      </c>
      <c r="C55" t="s">
        <v>760</v>
      </c>
      <c r="D55" t="s">
        <v>5</v>
      </c>
      <c r="M55" t="s">
        <v>260</v>
      </c>
      <c r="N55" t="s">
        <v>261</v>
      </c>
      <c r="O55" t="s">
        <v>262</v>
      </c>
      <c r="P55" t="s">
        <v>128</v>
      </c>
      <c r="AV55" s="76"/>
      <c r="AW55" t="s">
        <v>102</v>
      </c>
    </row>
    <row r="56" spans="2:50" x14ac:dyDescent="0.35">
      <c r="B56" t="s">
        <v>774</v>
      </c>
      <c r="C56" t="s">
        <v>759</v>
      </c>
      <c r="D56" t="s">
        <v>5</v>
      </c>
      <c r="M56" t="s">
        <v>293</v>
      </c>
      <c r="N56" t="s">
        <v>294</v>
      </c>
      <c r="O56" t="s">
        <v>295</v>
      </c>
      <c r="P56" t="s">
        <v>128</v>
      </c>
      <c r="AV56" s="76"/>
      <c r="AW56" t="s">
        <v>726</v>
      </c>
    </row>
    <row r="57" spans="2:50" x14ac:dyDescent="0.35">
      <c r="B57" t="s">
        <v>775</v>
      </c>
      <c r="C57" t="s">
        <v>681</v>
      </c>
      <c r="D57" t="s">
        <v>5</v>
      </c>
      <c r="M57" t="s">
        <v>275</v>
      </c>
      <c r="N57" t="s">
        <v>276</v>
      </c>
      <c r="O57" t="s">
        <v>277</v>
      </c>
      <c r="P57" t="s">
        <v>141</v>
      </c>
      <c r="AV57" s="76"/>
      <c r="AW57" t="s">
        <v>727</v>
      </c>
    </row>
    <row r="58" spans="2:50" x14ac:dyDescent="0.35">
      <c r="B58" t="s">
        <v>821</v>
      </c>
      <c r="C58" t="s">
        <v>105</v>
      </c>
      <c r="D58" t="s">
        <v>5</v>
      </c>
      <c r="M58" t="s">
        <v>340</v>
      </c>
      <c r="N58" t="s">
        <v>341</v>
      </c>
      <c r="O58" t="s">
        <v>342</v>
      </c>
      <c r="P58" t="s">
        <v>128</v>
      </c>
      <c r="AV58" s="76"/>
      <c r="AW58" t="s">
        <v>107</v>
      </c>
    </row>
    <row r="59" spans="2:50" x14ac:dyDescent="0.35">
      <c r="B59" t="s">
        <v>776</v>
      </c>
      <c r="C59" t="s">
        <v>669</v>
      </c>
      <c r="D59" t="s">
        <v>5</v>
      </c>
      <c r="M59" t="s">
        <v>266</v>
      </c>
      <c r="N59" t="s">
        <v>267</v>
      </c>
      <c r="O59" t="s">
        <v>268</v>
      </c>
      <c r="P59" t="s">
        <v>128</v>
      </c>
      <c r="AV59" s="76"/>
      <c r="AW59" t="s">
        <v>668</v>
      </c>
      <c r="AX59" t="s">
        <v>671</v>
      </c>
    </row>
    <row r="60" spans="2:50" x14ac:dyDescent="0.35">
      <c r="B60" t="s">
        <v>777</v>
      </c>
      <c r="C60" t="s">
        <v>669</v>
      </c>
      <c r="D60" t="s">
        <v>5</v>
      </c>
      <c r="M60" t="s">
        <v>296</v>
      </c>
      <c r="N60" t="s">
        <v>297</v>
      </c>
      <c r="O60" t="s">
        <v>298</v>
      </c>
      <c r="P60" t="s">
        <v>128</v>
      </c>
      <c r="AV60" s="76"/>
      <c r="AW60" t="s">
        <v>670</v>
      </c>
      <c r="AX60" t="s">
        <v>672</v>
      </c>
    </row>
    <row r="61" spans="2:50" x14ac:dyDescent="0.35">
      <c r="B61" s="1" t="s">
        <v>778</v>
      </c>
      <c r="C61" t="s">
        <v>669</v>
      </c>
      <c r="D61" t="s">
        <v>5</v>
      </c>
      <c r="M61" t="s">
        <v>448</v>
      </c>
      <c r="N61" t="s">
        <v>449</v>
      </c>
      <c r="O61" t="s">
        <v>449</v>
      </c>
      <c r="P61" t="s">
        <v>128</v>
      </c>
      <c r="AV61" s="76"/>
      <c r="AW61" t="s">
        <v>680</v>
      </c>
    </row>
    <row r="62" spans="2:50" x14ac:dyDescent="0.35">
      <c r="M62" t="s">
        <v>374</v>
      </c>
      <c r="N62" t="s">
        <v>375</v>
      </c>
      <c r="O62" t="s">
        <v>376</v>
      </c>
      <c r="P62" t="s">
        <v>128</v>
      </c>
      <c r="AV62" s="76"/>
      <c r="AW62" t="s">
        <v>758</v>
      </c>
    </row>
    <row r="63" spans="2:50" x14ac:dyDescent="0.35">
      <c r="M63" t="s">
        <v>192</v>
      </c>
      <c r="N63" t="s">
        <v>193</v>
      </c>
      <c r="O63" t="s">
        <v>194</v>
      </c>
      <c r="P63" t="s">
        <v>128</v>
      </c>
      <c r="AV63" s="77"/>
      <c r="AW63" t="s">
        <v>761</v>
      </c>
    </row>
    <row r="64" spans="2:50" x14ac:dyDescent="0.35">
      <c r="M64" t="s">
        <v>272</v>
      </c>
      <c r="N64" t="s">
        <v>273</v>
      </c>
      <c r="O64" t="s">
        <v>274</v>
      </c>
      <c r="P64" t="s">
        <v>128</v>
      </c>
      <c r="AW64" t="s">
        <v>734</v>
      </c>
    </row>
    <row r="65" spans="13:50" x14ac:dyDescent="0.35">
      <c r="M65" t="s">
        <v>263</v>
      </c>
      <c r="N65" t="s">
        <v>264</v>
      </c>
      <c r="O65" t="s">
        <v>265</v>
      </c>
      <c r="P65" t="s">
        <v>128</v>
      </c>
      <c r="AW65" t="s">
        <v>736</v>
      </c>
    </row>
    <row r="66" spans="13:50" x14ac:dyDescent="0.35">
      <c r="M66" t="s">
        <v>172</v>
      </c>
      <c r="N66" t="s">
        <v>173</v>
      </c>
      <c r="O66" t="s">
        <v>174</v>
      </c>
      <c r="P66" t="s">
        <v>141</v>
      </c>
      <c r="AW66" s="75"/>
    </row>
    <row r="67" spans="13:50" x14ac:dyDescent="0.35">
      <c r="M67" t="s">
        <v>377</v>
      </c>
      <c r="N67" t="s">
        <v>378</v>
      </c>
      <c r="O67" t="s">
        <v>379</v>
      </c>
      <c r="P67" t="s">
        <v>128</v>
      </c>
    </row>
    <row r="68" spans="13:50" x14ac:dyDescent="0.35">
      <c r="M68" t="s">
        <v>450</v>
      </c>
      <c r="N68" t="s">
        <v>451</v>
      </c>
      <c r="O68" t="s">
        <v>452</v>
      </c>
      <c r="P68" t="s">
        <v>141</v>
      </c>
    </row>
    <row r="69" spans="13:50" x14ac:dyDescent="0.35">
      <c r="M69" t="s">
        <v>419</v>
      </c>
      <c r="N69" t="s">
        <v>420</v>
      </c>
      <c r="O69" t="s">
        <v>421</v>
      </c>
      <c r="P69" t="s">
        <v>141</v>
      </c>
    </row>
    <row r="70" spans="13:50" x14ac:dyDescent="0.35">
      <c r="M70" t="s">
        <v>328</v>
      </c>
      <c r="N70" t="s">
        <v>329</v>
      </c>
      <c r="O70" t="s">
        <v>330</v>
      </c>
      <c r="P70" t="s">
        <v>141</v>
      </c>
      <c r="AW70" s="73"/>
      <c r="AX70" s="74"/>
    </row>
    <row r="71" spans="13:50" x14ac:dyDescent="0.35">
      <c r="M71" t="s">
        <v>436</v>
      </c>
      <c r="N71" t="s">
        <v>437</v>
      </c>
      <c r="O71" t="s">
        <v>438</v>
      </c>
      <c r="P71" t="s">
        <v>128</v>
      </c>
    </row>
    <row r="72" spans="13:50" x14ac:dyDescent="0.35">
      <c r="M72" t="s">
        <v>431</v>
      </c>
      <c r="N72" t="s">
        <v>432</v>
      </c>
      <c r="O72" t="s">
        <v>433</v>
      </c>
      <c r="P72" t="s">
        <v>128</v>
      </c>
    </row>
    <row r="73" spans="13:50" x14ac:dyDescent="0.35">
      <c r="M73" t="s">
        <v>178</v>
      </c>
      <c r="N73" t="s">
        <v>179</v>
      </c>
      <c r="O73" t="s">
        <v>180</v>
      </c>
      <c r="P73" t="s">
        <v>128</v>
      </c>
    </row>
    <row r="74" spans="13:50" x14ac:dyDescent="0.35">
      <c r="M74" t="s">
        <v>380</v>
      </c>
      <c r="N74" t="s">
        <v>381</v>
      </c>
      <c r="O74" t="s">
        <v>382</v>
      </c>
      <c r="P74" t="s">
        <v>128</v>
      </c>
    </row>
    <row r="75" spans="13:50" x14ac:dyDescent="0.35">
      <c r="M75" t="s">
        <v>299</v>
      </c>
      <c r="N75" t="s">
        <v>300</v>
      </c>
      <c r="O75" t="s">
        <v>300</v>
      </c>
      <c r="P75" t="s">
        <v>141</v>
      </c>
    </row>
    <row r="76" spans="13:50" x14ac:dyDescent="0.35">
      <c r="M76" t="s">
        <v>395</v>
      </c>
      <c r="N76" t="s">
        <v>396</v>
      </c>
      <c r="O76" t="s">
        <v>397</v>
      </c>
      <c r="P76" t="s">
        <v>128</v>
      </c>
    </row>
    <row r="77" spans="13:50" x14ac:dyDescent="0.35">
      <c r="M77" t="s">
        <v>407</v>
      </c>
      <c r="N77" t="s">
        <v>408</v>
      </c>
      <c r="O77" t="s">
        <v>409</v>
      </c>
      <c r="P77" t="s">
        <v>128</v>
      </c>
    </row>
    <row r="78" spans="13:50" x14ac:dyDescent="0.35">
      <c r="M78" t="s">
        <v>301</v>
      </c>
      <c r="N78" t="s">
        <v>302</v>
      </c>
      <c r="O78" t="s">
        <v>303</v>
      </c>
      <c r="P78" t="s">
        <v>128</v>
      </c>
    </row>
    <row r="79" spans="13:50" x14ac:dyDescent="0.35">
      <c r="M79" t="s">
        <v>442</v>
      </c>
      <c r="N79" t="s">
        <v>443</v>
      </c>
      <c r="O79" t="s">
        <v>444</v>
      </c>
      <c r="P79" t="s">
        <v>128</v>
      </c>
    </row>
    <row r="80" spans="13:50" x14ac:dyDescent="0.35">
      <c r="M80" t="s">
        <v>445</v>
      </c>
      <c r="N80" t="s">
        <v>446</v>
      </c>
      <c r="O80" t="s">
        <v>447</v>
      </c>
      <c r="P80" t="s">
        <v>128</v>
      </c>
    </row>
    <row r="81" spans="13:16" x14ac:dyDescent="0.35">
      <c r="M81" t="s">
        <v>181</v>
      </c>
      <c r="N81" t="s">
        <v>182</v>
      </c>
      <c r="O81" t="s">
        <v>182</v>
      </c>
      <c r="P81" t="s">
        <v>128</v>
      </c>
    </row>
    <row r="82" spans="13:16" x14ac:dyDescent="0.35">
      <c r="M82" t="s">
        <v>304</v>
      </c>
      <c r="N82" t="s">
        <v>305</v>
      </c>
      <c r="O82" t="s">
        <v>306</v>
      </c>
      <c r="P82" t="s">
        <v>128</v>
      </c>
    </row>
    <row r="83" spans="13:16" x14ac:dyDescent="0.35">
      <c r="M83" t="s">
        <v>334</v>
      </c>
      <c r="N83" t="s">
        <v>335</v>
      </c>
      <c r="O83" t="s">
        <v>336</v>
      </c>
      <c r="P83" t="s">
        <v>128</v>
      </c>
    </row>
    <row r="84" spans="13:16" x14ac:dyDescent="0.35">
      <c r="M84" t="s">
        <v>366</v>
      </c>
      <c r="N84" t="s">
        <v>367</v>
      </c>
      <c r="O84" t="s">
        <v>368</v>
      </c>
      <c r="P84" t="s">
        <v>128</v>
      </c>
    </row>
    <row r="85" spans="13:16" x14ac:dyDescent="0.35">
      <c r="M85" t="s">
        <v>183</v>
      </c>
      <c r="N85" t="s">
        <v>184</v>
      </c>
      <c r="O85" t="s">
        <v>185</v>
      </c>
      <c r="P85" t="s">
        <v>141</v>
      </c>
    </row>
    <row r="86" spans="13:16" x14ac:dyDescent="0.35">
      <c r="M86" t="s">
        <v>186</v>
      </c>
      <c r="N86" t="s">
        <v>187</v>
      </c>
      <c r="O86" t="s">
        <v>188</v>
      </c>
      <c r="P86" t="s">
        <v>141</v>
      </c>
    </row>
    <row r="87" spans="13:16" x14ac:dyDescent="0.35">
      <c r="M87" t="s">
        <v>389</v>
      </c>
      <c r="N87" t="s">
        <v>390</v>
      </c>
      <c r="O87" t="s">
        <v>391</v>
      </c>
      <c r="P87" t="s">
        <v>128</v>
      </c>
    </row>
    <row r="88" spans="13:16" x14ac:dyDescent="0.35">
      <c r="M88" t="s">
        <v>369</v>
      </c>
      <c r="N88" t="s">
        <v>370</v>
      </c>
      <c r="O88" t="s">
        <v>370</v>
      </c>
      <c r="P88" t="s">
        <v>128</v>
      </c>
    </row>
    <row r="89" spans="13:16" x14ac:dyDescent="0.35">
      <c r="M89" t="s">
        <v>349</v>
      </c>
      <c r="N89" t="s">
        <v>350</v>
      </c>
      <c r="O89" t="s">
        <v>350</v>
      </c>
      <c r="P89" t="s">
        <v>128</v>
      </c>
    </row>
    <row r="90" spans="13:16" x14ac:dyDescent="0.35">
      <c r="M90" t="s">
        <v>189</v>
      </c>
      <c r="N90" t="s">
        <v>190</v>
      </c>
      <c r="O90" t="s">
        <v>191</v>
      </c>
      <c r="P90" t="s">
        <v>141</v>
      </c>
    </row>
    <row r="91" spans="13:16" x14ac:dyDescent="0.35">
      <c r="M91" t="s">
        <v>322</v>
      </c>
      <c r="N91" t="s">
        <v>323</v>
      </c>
      <c r="O91" t="s">
        <v>324</v>
      </c>
      <c r="P91" t="s">
        <v>141</v>
      </c>
    </row>
    <row r="92" spans="13:16" x14ac:dyDescent="0.35">
      <c r="M92" t="s">
        <v>307</v>
      </c>
      <c r="N92" t="s">
        <v>308</v>
      </c>
      <c r="O92" t="s">
        <v>309</v>
      </c>
      <c r="P92" t="s">
        <v>128</v>
      </c>
    </row>
    <row r="93" spans="13:16" x14ac:dyDescent="0.35">
      <c r="M93" t="s">
        <v>410</v>
      </c>
      <c r="N93" t="s">
        <v>411</v>
      </c>
      <c r="O93" t="s">
        <v>412</v>
      </c>
      <c r="P93" t="s">
        <v>128</v>
      </c>
    </row>
    <row r="94" spans="13:16" x14ac:dyDescent="0.35">
      <c r="M94" t="s">
        <v>310</v>
      </c>
      <c r="N94" t="s">
        <v>311</v>
      </c>
      <c r="O94" t="s">
        <v>312</v>
      </c>
      <c r="P94" t="s">
        <v>141</v>
      </c>
    </row>
    <row r="95" spans="13:16" x14ac:dyDescent="0.35">
      <c r="M95" t="s">
        <v>401</v>
      </c>
      <c r="N95" t="s">
        <v>402</v>
      </c>
      <c r="O95" t="s">
        <v>403</v>
      </c>
      <c r="P95" t="s">
        <v>128</v>
      </c>
    </row>
    <row r="96" spans="13:16" x14ac:dyDescent="0.35">
      <c r="M96" t="s">
        <v>313</v>
      </c>
      <c r="N96" t="s">
        <v>314</v>
      </c>
      <c r="O96" t="s">
        <v>315</v>
      </c>
      <c r="P96" t="s">
        <v>128</v>
      </c>
    </row>
    <row r="97" spans="13:16" x14ac:dyDescent="0.35">
      <c r="M97" t="s">
        <v>195</v>
      </c>
      <c r="N97" t="s">
        <v>196</v>
      </c>
      <c r="O97" t="s">
        <v>197</v>
      </c>
      <c r="P97" t="s">
        <v>141</v>
      </c>
    </row>
    <row r="98" spans="13:16" x14ac:dyDescent="0.35">
      <c r="M98" t="s">
        <v>198</v>
      </c>
      <c r="N98" t="s">
        <v>199</v>
      </c>
      <c r="O98" t="s">
        <v>200</v>
      </c>
      <c r="P98" t="s">
        <v>141</v>
      </c>
    </row>
    <row r="99" spans="13:16" x14ac:dyDescent="0.35">
      <c r="M99" t="s">
        <v>145</v>
      </c>
      <c r="N99" t="s">
        <v>146</v>
      </c>
      <c r="O99" t="s">
        <v>147</v>
      </c>
      <c r="P99" t="s">
        <v>141</v>
      </c>
    </row>
    <row r="100" spans="13:16" x14ac:dyDescent="0.35">
      <c r="M100" t="s">
        <v>201</v>
      </c>
      <c r="N100" t="s">
        <v>202</v>
      </c>
      <c r="O100" t="s">
        <v>203</v>
      </c>
      <c r="P100" t="s">
        <v>141</v>
      </c>
    </row>
    <row r="101" spans="13:16" x14ac:dyDescent="0.35">
      <c r="M101" t="s">
        <v>207</v>
      </c>
      <c r="N101" t="s">
        <v>208</v>
      </c>
      <c r="O101" t="s">
        <v>209</v>
      </c>
      <c r="P101" t="s">
        <v>128</v>
      </c>
    </row>
    <row r="102" spans="13:16" x14ac:dyDescent="0.35">
      <c r="M102" t="s">
        <v>413</v>
      </c>
      <c r="N102" t="s">
        <v>414</v>
      </c>
      <c r="O102" t="s">
        <v>415</v>
      </c>
      <c r="P102" t="s">
        <v>128</v>
      </c>
    </row>
    <row r="103" spans="13:16" x14ac:dyDescent="0.35">
      <c r="M103" t="s">
        <v>371</v>
      </c>
      <c r="N103" t="s">
        <v>372</v>
      </c>
      <c r="O103" t="s">
        <v>373</v>
      </c>
      <c r="P103" t="s">
        <v>128</v>
      </c>
    </row>
    <row r="104" spans="13:16" x14ac:dyDescent="0.35">
      <c r="M104" t="s">
        <v>383</v>
      </c>
      <c r="N104" t="s">
        <v>384</v>
      </c>
      <c r="O104" t="s">
        <v>385</v>
      </c>
      <c r="P104" t="s">
        <v>128</v>
      </c>
    </row>
    <row r="105" spans="13:16" x14ac:dyDescent="0.35">
      <c r="M105" t="s">
        <v>425</v>
      </c>
      <c r="N105" t="s">
        <v>426</v>
      </c>
      <c r="O105" t="s">
        <v>427</v>
      </c>
      <c r="P105" t="s">
        <v>128</v>
      </c>
    </row>
    <row r="106" spans="13:16" x14ac:dyDescent="0.35">
      <c r="M106" t="s">
        <v>210</v>
      </c>
      <c r="N106" t="s">
        <v>211</v>
      </c>
      <c r="O106" t="s">
        <v>212</v>
      </c>
      <c r="P106" t="s">
        <v>128</v>
      </c>
    </row>
    <row r="107" spans="13:16" x14ac:dyDescent="0.35">
      <c r="M107" t="s">
        <v>416</v>
      </c>
      <c r="N107" t="s">
        <v>417</v>
      </c>
      <c r="O107" t="s">
        <v>418</v>
      </c>
      <c r="P107" t="s">
        <v>128</v>
      </c>
    </row>
    <row r="108" spans="13:16" x14ac:dyDescent="0.35">
      <c r="M108" t="s">
        <v>434</v>
      </c>
      <c r="N108" t="s">
        <v>435</v>
      </c>
      <c r="O108" t="s">
        <v>435</v>
      </c>
      <c r="P108" t="s">
        <v>128</v>
      </c>
    </row>
    <row r="109" spans="13:16" x14ac:dyDescent="0.35">
      <c r="M109" t="s">
        <v>125</v>
      </c>
      <c r="N109" t="s">
        <v>126</v>
      </c>
      <c r="O109" t="s">
        <v>127</v>
      </c>
      <c r="P109" t="s">
        <v>128</v>
      </c>
    </row>
    <row r="110" spans="13:16" x14ac:dyDescent="0.35">
      <c r="M110" t="s">
        <v>316</v>
      </c>
      <c r="N110" t="s">
        <v>317</v>
      </c>
      <c r="O110" t="s">
        <v>318</v>
      </c>
      <c r="P110" t="s">
        <v>141</v>
      </c>
    </row>
    <row r="111" spans="13:16" x14ac:dyDescent="0.35">
      <c r="M111" t="s">
        <v>351</v>
      </c>
      <c r="N111" t="s">
        <v>352</v>
      </c>
      <c r="O111" t="s">
        <v>353</v>
      </c>
      <c r="P111" t="s">
        <v>128</v>
      </c>
    </row>
    <row r="112" spans="13:16" x14ac:dyDescent="0.35">
      <c r="M112" t="s">
        <v>331</v>
      </c>
      <c r="N112" t="s">
        <v>332</v>
      </c>
      <c r="O112" t="s">
        <v>333</v>
      </c>
      <c r="P112" t="s">
        <v>128</v>
      </c>
    </row>
    <row r="113" spans="13:16" x14ac:dyDescent="0.35">
      <c r="M113" t="s">
        <v>151</v>
      </c>
      <c r="N113" t="s">
        <v>152</v>
      </c>
      <c r="O113" t="s">
        <v>153</v>
      </c>
      <c r="P113" t="s">
        <v>141</v>
      </c>
    </row>
    <row r="114" spans="13:16" x14ac:dyDescent="0.35">
      <c r="M114" t="s">
        <v>354</v>
      </c>
      <c r="N114" t="s">
        <v>355</v>
      </c>
      <c r="O114" t="s">
        <v>356</v>
      </c>
      <c r="P114" t="s">
        <v>128</v>
      </c>
    </row>
    <row r="115" spans="13:16" x14ac:dyDescent="0.35">
      <c r="M115" t="s">
        <v>132</v>
      </c>
      <c r="N115" t="s">
        <v>133</v>
      </c>
      <c r="O115" t="s">
        <v>134</v>
      </c>
      <c r="P115" t="s">
        <v>128</v>
      </c>
    </row>
    <row r="116" spans="13:16" x14ac:dyDescent="0.35">
      <c r="M116" t="s">
        <v>204</v>
      </c>
      <c r="N116" t="s">
        <v>205</v>
      </c>
      <c r="O116" t="s">
        <v>206</v>
      </c>
      <c r="P116" t="s">
        <v>141</v>
      </c>
    </row>
  </sheetData>
  <sheetProtection selectLockedCells="1"/>
  <dataValidations count="2">
    <dataValidation type="list" allowBlank="1" showInputMessage="1" showErrorMessage="1" sqref="AU5:AU16 E5:E61" xr:uid="{00000000-0002-0000-0300-000000000000}">
      <formula1>Merv</formula1>
    </dataValidation>
    <dataValidation type="list" allowBlank="1" showInputMessage="1" showErrorMessage="1" sqref="AR5:AR16" xr:uid="{00000000-0002-0000-0300-000001000000}">
      <formula1>Klasific_nosauk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40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5:C11"/>
  <sheetViews>
    <sheetView workbookViewId="0">
      <selection activeCell="I13" sqref="I13"/>
    </sheetView>
  </sheetViews>
  <sheetFormatPr defaultRowHeight="14.5" x14ac:dyDescent="0.35"/>
  <cols>
    <col min="2" max="2" width="11" bestFit="1" customWidth="1"/>
    <col min="3" max="3" width="11.26953125" bestFit="1" customWidth="1"/>
  </cols>
  <sheetData>
    <row r="5" spans="2:3" x14ac:dyDescent="0.35">
      <c r="B5" s="15" t="s">
        <v>579</v>
      </c>
      <c r="C5" s="15" t="s">
        <v>580</v>
      </c>
    </row>
    <row r="6" spans="2:3" x14ac:dyDescent="0.35">
      <c r="B6" s="14" t="s">
        <v>118</v>
      </c>
      <c r="C6" s="14" t="s">
        <v>574</v>
      </c>
    </row>
    <row r="7" spans="2:3" x14ac:dyDescent="0.35">
      <c r="B7" s="16" t="s">
        <v>571</v>
      </c>
      <c r="C7" s="16" t="s">
        <v>573</v>
      </c>
    </row>
    <row r="8" spans="2:3" x14ac:dyDescent="0.35">
      <c r="B8" s="14" t="s">
        <v>572</v>
      </c>
      <c r="C8" s="14" t="s">
        <v>575</v>
      </c>
    </row>
    <row r="9" spans="2:3" x14ac:dyDescent="0.35">
      <c r="B9" s="16" t="s">
        <v>119</v>
      </c>
      <c r="C9" s="16" t="s">
        <v>576</v>
      </c>
    </row>
    <row r="10" spans="2:3" x14ac:dyDescent="0.35">
      <c r="B10" s="14" t="s">
        <v>570</v>
      </c>
      <c r="C10" s="14" t="s">
        <v>577</v>
      </c>
    </row>
    <row r="11" spans="2:3" x14ac:dyDescent="0.35">
      <c r="B11" s="16" t="s">
        <v>569</v>
      </c>
      <c r="C11" s="16" t="s">
        <v>578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50</vt:i4>
      </vt:variant>
    </vt:vector>
  </HeadingPairs>
  <TitlesOfParts>
    <vt:vector size="54" baseType="lpstr">
      <vt:lpstr>Iesniedzējs</vt:lpstr>
      <vt:lpstr>Klasificētās vielas</vt:lpstr>
      <vt:lpstr>Neklasificētās vielas</vt:lpstr>
      <vt:lpstr>Klasifikatori</vt:lpstr>
      <vt:lpstr>_1_fenil_2_propanons</vt:lpstr>
      <vt:lpstr>_1R_2R_minus_hlorpseidoefedrins</vt:lpstr>
      <vt:lpstr>_1R_2S_minus_hlorefedrins</vt:lpstr>
      <vt:lpstr>_1S_2R_plus_hlorefedrins</vt:lpstr>
      <vt:lpstr>_1S_2S_plus_hlorpseidoefedrins</vt:lpstr>
      <vt:lpstr>_3_4_metilēndioksifenilpropān_2_ons</vt:lpstr>
      <vt:lpstr>_4_anilin_N_fenetilpiperidins</vt:lpstr>
      <vt:lpstr>Acetons</vt:lpstr>
      <vt:lpstr>Alfa_fenilacetoacetonitrils</vt:lpstr>
      <vt:lpstr>Antranilskabe</vt:lpstr>
      <vt:lpstr>Ceturksni</vt:lpstr>
      <vt:lpstr>Efedrins</vt:lpstr>
      <vt:lpstr>Ergometrins</vt:lpstr>
      <vt:lpstr>Ergotamins</vt:lpstr>
      <vt:lpstr>Etikskabes_anhidrids</vt:lpstr>
      <vt:lpstr>Etileteris</vt:lpstr>
      <vt:lpstr>Feniletikskabe</vt:lpstr>
      <vt:lpstr>Gadi</vt:lpstr>
      <vt:lpstr>Izosafrols</vt:lpstr>
      <vt:lpstr>Kalija_permanganats</vt:lpstr>
      <vt:lpstr>Kartes</vt:lpstr>
      <vt:lpstr>Kartes_num</vt:lpstr>
      <vt:lpstr>Klasific_kateg</vt:lpstr>
      <vt:lpstr>'Klasificētās vielas'!Klasific_kods</vt:lpstr>
      <vt:lpstr>'Klasificētās vielas'!Klasific_nosauk</vt:lpstr>
      <vt:lpstr>Klasific_nosauk</vt:lpstr>
      <vt:lpstr>Klasific_vielas</vt:lpstr>
      <vt:lpstr>Lic_num</vt:lpstr>
      <vt:lpstr>LIcences</vt:lpstr>
      <vt:lpstr>Lizerginskabe</vt:lpstr>
      <vt:lpstr>Merv</vt:lpstr>
      <vt:lpstr>Metiletilketons</vt:lpstr>
      <vt:lpstr>N_acetilantranilskābe</vt:lpstr>
      <vt:lpstr>N_fenetil_4_piperidons</vt:lpstr>
      <vt:lpstr>Neklasific_kods</vt:lpstr>
      <vt:lpstr>Neklasific_nosauk</vt:lpstr>
      <vt:lpstr>Neklasific_vielas</vt:lpstr>
      <vt:lpstr>Norefedrins</vt:lpstr>
      <vt:lpstr>Piperidins</vt:lpstr>
      <vt:lpstr>Piperonals</vt:lpstr>
      <vt:lpstr>Iesniedzējs!Print_Area</vt:lpstr>
      <vt:lpstr>'Klasificētās vielas'!Print_Titles</vt:lpstr>
      <vt:lpstr>'Neklasificētās vielas'!Print_Titles</vt:lpstr>
      <vt:lpstr>Pseidoefedrins</vt:lpstr>
      <vt:lpstr>Safrols</vt:lpstr>
      <vt:lpstr>Salsskabe</vt:lpstr>
      <vt:lpstr>Serskabe</vt:lpstr>
      <vt:lpstr>Toluols</vt:lpstr>
      <vt:lpstr>Valsts_nosauk</vt:lpstr>
      <vt:lpstr>VieluMervValid</vt:lpstr>
    </vt:vector>
  </TitlesOfParts>
  <Company>zva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Mara.Dislere</dc:creator>
  <cp:lastModifiedBy>Māra Dišlere</cp:lastModifiedBy>
  <cp:lastPrinted>2018-01-26T11:53:55Z</cp:lastPrinted>
  <dcterms:created xsi:type="dcterms:W3CDTF">2018-01-02T09:01:38Z</dcterms:created>
  <dcterms:modified xsi:type="dcterms:W3CDTF">2025-01-10T13:13:02Z</dcterms:modified>
</cp:coreProperties>
</file>