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X:\ZIIN\MAUS\OS gada veidlapu dati\2025 gada dati\Lieltirgotavas\"/>
    </mc:Choice>
  </mc:AlternateContent>
  <xr:revisionPtr revIDLastSave="0" documentId="13_ncr:1_{CACF42A0-6B7D-4C2E-ABDD-1AE6A1EEF106}" xr6:coauthVersionLast="47" xr6:coauthVersionMax="47" xr10:uidLastSave="{00000000-0000-0000-0000-000000000000}"/>
  <bookViews>
    <workbookView xWindow="1428" yWindow="1428" windowWidth="17280" windowHeight="9960" xr2:uid="{00000000-000D-0000-FFFF-FFFF00000000}"/>
  </bookViews>
  <sheets>
    <sheet name="VeidlapaLieltirg" sheetId="4" r:id="rId1"/>
    <sheet name="Aprekini" sheetId="5" state="veryHidden" r:id="rId2"/>
    <sheet name="DatuTabula" sheetId="6" state="veryHidden" r:id="rId3"/>
  </sheets>
  <externalReferences>
    <externalReference r:id="rId4"/>
  </externalReferences>
  <definedNames>
    <definedName name="_xlnm._FilterDatabase" localSheetId="1" hidden="1">Aprekini!#REF!</definedName>
    <definedName name="_xlnm._FilterDatabase" localSheetId="0" hidden="1">VeidlapaLieltirg!$O$5:$O$90</definedName>
    <definedName name="ExternalData_1" localSheetId="1" hidden="1">Aprekini!$E$3:$R$85</definedName>
    <definedName name="Klienti">[1]!Table3[#Data]</definedName>
    <definedName name="_xlnm.Print_Area" localSheetId="0">VeidlapaLieltirg!$A$1:$I$92</definedName>
    <definedName name="_xlnm.Print_Titles" localSheetId="0">VeidlapaLieltirg!$32:$33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4" i="6" l="1"/>
  <c r="AY4" i="6"/>
  <c r="AX4" i="6"/>
  <c r="AW4" i="6"/>
  <c r="AV4" i="6"/>
  <c r="AU4" i="6"/>
  <c r="AT4" i="6"/>
  <c r="AR4" i="6"/>
  <c r="AQ4" i="6"/>
  <c r="AP4" i="6"/>
  <c r="AO4" i="6"/>
  <c r="AN4" i="6"/>
  <c r="AM4" i="6"/>
  <c r="AL4" i="6"/>
  <c r="AK4" i="6"/>
  <c r="AJ4" i="6"/>
  <c r="AI4" i="6"/>
  <c r="AH4" i="6"/>
  <c r="AG4" i="6"/>
  <c r="AF4" i="6"/>
  <c r="AE4" i="6"/>
  <c r="AD4" i="6"/>
  <c r="AC4" i="6"/>
  <c r="AB4" i="6"/>
  <c r="AA4" i="6"/>
  <c r="Z4" i="6"/>
  <c r="Y4" i="6"/>
  <c r="X4" i="6"/>
  <c r="W4" i="6"/>
  <c r="V4" i="6"/>
  <c r="U4" i="6"/>
  <c r="T4" i="6"/>
  <c r="S4" i="6"/>
  <c r="R4" i="6"/>
  <c r="Q4" i="6"/>
  <c r="P4" i="6"/>
  <c r="O4" i="6"/>
  <c r="N4" i="6"/>
  <c r="M4" i="6"/>
  <c r="L4" i="6"/>
  <c r="G4" i="6"/>
  <c r="D4" i="6"/>
  <c r="I71" i="4"/>
  <c r="G35" i="4" l="1"/>
  <c r="G39" i="4"/>
  <c r="G43" i="4"/>
  <c r="G47" i="4"/>
  <c r="G51" i="4"/>
  <c r="H35" i="4"/>
  <c r="H39" i="4"/>
  <c r="H43" i="4"/>
  <c r="H47" i="4"/>
  <c r="H51" i="4"/>
  <c r="G61" i="4"/>
  <c r="G65" i="4"/>
  <c r="F73" i="4"/>
  <c r="B4" i="5"/>
  <c r="B7" i="5" s="1" a="1"/>
  <c r="AZ4" i="6"/>
  <c r="B4" i="6"/>
  <c r="G60" i="4" l="1"/>
  <c r="G34" i="4"/>
  <c r="G28" i="4" s="1"/>
  <c r="H34" i="4"/>
  <c r="B7" i="5"/>
  <c r="B13" i="5" s="1"/>
  <c r="B10" i="5" a="1"/>
  <c r="G27" i="4" l="1"/>
  <c r="H26" i="4"/>
  <c r="G26" i="4"/>
  <c r="H27" i="4"/>
  <c r="H28" i="4"/>
  <c r="B10" i="5"/>
  <c r="G25" i="4" l="1"/>
  <c r="H25" i="4"/>
  <c r="B16" i="5"/>
  <c r="F18" i="4" l="1"/>
  <c r="I4" i="6" s="1"/>
  <c r="J4" i="6"/>
  <c r="K4" i="6" s="1"/>
  <c r="C4" i="6"/>
  <c r="F17" i="4"/>
  <c r="H4" i="6" s="1"/>
  <c r="F4" i="6"/>
  <c r="F14" i="4"/>
  <c r="E4" i="6" s="1"/>
  <c r="H19" i="4"/>
  <c r="B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Andis Seilis</author>
  </authors>
  <commentList>
    <comment ref="B7" authorId="0" shapeId="0" xr:uid="{00000000-0006-0000-0100-000001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100-000002000000}">
      <text>
        <r>
          <rPr>
            <b/>
            <sz val="9"/>
            <color indexed="81"/>
            <rFont val="Tahoma"/>
            <family val="2"/>
            <charset val="186"/>
          </rPr>
          <t>Author:</t>
        </r>
        <r>
          <rPr>
            <sz val="9"/>
            <color indexed="81"/>
            <rFont val="Tahoma"/>
            <family val="2"/>
            <charset val="186"/>
          </rPr>
          <t xml:space="preserve">
Array (CSE): atrod pirmā necipara pozīciju virknē</t>
        </r>
      </text>
    </comment>
    <comment ref="B13" authorId="1" shapeId="0" xr:uid="{00000000-0006-0000-0100-000003000000}">
      <text>
        <r>
          <rPr>
            <b/>
            <sz val="9"/>
            <color indexed="81"/>
            <rFont val="Tahoma"/>
            <family val="2"/>
          </rPr>
          <t>Andis Seilis:</t>
        </r>
        <r>
          <rPr>
            <sz val="9"/>
            <color indexed="81"/>
            <rFont val="Tahoma"/>
            <family val="2"/>
          </rPr>
          <t xml:space="preserve">
jāpieliek biegās burts, lai Excels nedomā, ka daļskaitļi, citādi, piemēram, 07/6 tas uztvers kā datumu un tālāk formulās apstrādās datuma skaitlisko vērtību. Bet "a" tāpat noņems.</t>
        </r>
      </text>
    </comment>
    <comment ref="B16" authorId="0" shapeId="0" xr:uid="{00000000-0006-0000-0100-000004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100-000005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C22" authorId="1" shapeId="0" xr:uid="{00000000-0006-0000-0100-000006000000}">
      <text>
        <r>
          <rPr>
            <b/>
            <sz val="9"/>
            <color indexed="81"/>
            <rFont val="Tahoma"/>
            <family val="2"/>
            <charset val="186"/>
          </rPr>
          <t>Andis Seilis:</t>
        </r>
        <r>
          <rPr>
            <sz val="9"/>
            <color indexed="81"/>
            <rFont val="Tahoma"/>
            <family val="2"/>
            <charset val="186"/>
          </rPr>
          <t xml:space="preserve">
Arī šūnā VeidlapaLieltirg!I71 ir ši vērtība. Pie pārējiem visiem datiem vienā Sheetā, lai veidlapas ērtāk apkopot ar macro</t>
        </r>
      </text>
    </comment>
  </commentList>
</comments>
</file>

<file path=xl/sharedStrings.xml><?xml version="1.0" encoding="utf-8"?>
<sst xmlns="http://schemas.openxmlformats.org/spreadsheetml/2006/main" count="985" uniqueCount="628">
  <si>
    <t>Rādītāja nosaukums</t>
  </si>
  <si>
    <t>Rindas kods</t>
  </si>
  <si>
    <t>A</t>
  </si>
  <si>
    <t>B</t>
  </si>
  <si>
    <t>pārējās preces</t>
  </si>
  <si>
    <t>2. Realizācijas apgrozījums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</si>
  <si>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</si>
  <si>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</si>
  <si>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</si>
  <si>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</si>
  <si>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</si>
  <si>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</si>
  <si>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</si>
  <si>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1.7.</t>
  </si>
  <si>
    <t>tālrunis</t>
  </si>
  <si>
    <t>e-pasta adrese</t>
  </si>
  <si>
    <t>1. Informācija par iesniedzēju</t>
  </si>
  <si>
    <t>Zāļu valsts aģentūrai</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</si>
  <si>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</si>
  <si>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</si>
  <si>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</si>
  <si>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</si>
  <si>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</si>
  <si>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</si>
  <si>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</si>
  <si>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</si>
  <si>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pirmā necipara pozīcija (CSE):</t>
  </si>
  <si>
    <t>virkne sākot no pirmā cipara:</t>
  </si>
  <si>
    <t>administracija@saulesaptieka.lv</t>
  </si>
  <si>
    <t>info@aptiekasf.lv</t>
  </si>
  <si>
    <t>Baltfarm_sklad@inbox.lv</t>
  </si>
  <si>
    <t>magnum@magnum.lv</t>
  </si>
  <si>
    <t>info@baltacon.lv</t>
  </si>
  <si>
    <t>meklē aptieku, kuram lic. nr. atbilst pirmā nepārtrauktā ciparu virkne:</t>
  </si>
  <si>
    <t>izvilkta pirmā nepārtrauktā ciparu virkne:</t>
  </si>
  <si>
    <t>SIA “SAULES APTIEKA”</t>
  </si>
  <si>
    <t>lietotāja atzīme vai piekrīt publiskoš.:</t>
  </si>
  <si>
    <t>1.4.</t>
  </si>
  <si>
    <t>1.6.</t>
  </si>
  <si>
    <r>
      <t xml:space="preserve">Kopējais preču apgrozījums
</t>
    </r>
    <r>
      <rPr>
        <sz val="11"/>
        <color theme="1"/>
        <rFont val="Times New Roman"/>
        <family val="1"/>
        <charset val="186"/>
      </rPr>
      <t>(200 = 210 + 220 + 230),
tai skaitā pa preču grupām:</t>
    </r>
  </si>
  <si>
    <t>aktīvās un citas vielas</t>
  </si>
  <si>
    <t>medikamenti</t>
  </si>
  <si>
    <t>3. Realizēts Latvijas Republikā</t>
  </si>
  <si>
    <r>
      <t xml:space="preserve">Kopējā summa bez PVN </t>
    </r>
    <r>
      <rPr>
        <i/>
        <sz val="11"/>
        <color theme="1"/>
        <rFont val="Times New Roman"/>
        <family val="1"/>
        <charset val="186"/>
      </rPr>
      <t>(euro)</t>
    </r>
  </si>
  <si>
    <r>
      <t xml:space="preserve">PVN </t>
    </r>
    <r>
      <rPr>
        <i/>
        <sz val="11"/>
        <color theme="1"/>
        <rFont val="Times New Roman"/>
        <family val="1"/>
        <charset val="186"/>
      </rPr>
      <t>(euro)</t>
    </r>
  </si>
  <si>
    <r>
      <rPr>
        <b/>
        <sz val="11"/>
        <color theme="1"/>
        <rFont val="Times New Roman"/>
        <family val="1"/>
        <charset val="186"/>
      </rPr>
      <t>aptiekām</t>
    </r>
    <r>
      <rPr>
        <sz val="11"/>
        <color theme="1"/>
        <rFont val="Times New Roman"/>
        <family val="1"/>
        <charset val="186"/>
      </rPr>
      <t xml:space="preserve"> (vispārēja tipa)
</t>
    </r>
    <r>
      <rPr>
        <sz val="10"/>
        <color theme="1"/>
        <rFont val="Times New Roman"/>
        <family val="1"/>
        <charset val="186"/>
      </rPr>
      <t>(310 = 311 + 312 + 313),</t>
    </r>
    <r>
      <rPr>
        <sz val="11"/>
        <color theme="1"/>
        <rFont val="Times New Roman"/>
        <family val="1"/>
        <charset val="186"/>
      </rPr>
      <t xml:space="preserve">
tai skaitā pa preču grupām:</t>
    </r>
  </si>
  <si>
    <t>4. Realizēts ārpus Latvijas Republikas</t>
  </si>
  <si>
    <r>
      <t xml:space="preserve">Kopējais preču apgrozījums
</t>
    </r>
    <r>
      <rPr>
        <sz val="10"/>
        <color theme="1"/>
        <rFont val="Times New Roman"/>
        <family val="1"/>
        <charset val="186"/>
      </rPr>
      <t>(400 = 410 + 420),</t>
    </r>
    <r>
      <rPr>
        <sz val="11"/>
        <color theme="1"/>
        <rFont val="Times New Roman"/>
        <family val="1"/>
        <charset val="186"/>
      </rPr>
      <t xml:space="preserve">
tai skaitā uz:</t>
    </r>
  </si>
  <si>
    <r>
      <rPr>
        <b/>
        <sz val="11"/>
        <color theme="1"/>
        <rFont val="Times New Roman"/>
        <family val="1"/>
        <charset val="186"/>
      </rPr>
      <t>EEZ valstīm</t>
    </r>
    <r>
      <rPr>
        <b/>
        <vertAlign val="superscript"/>
        <sz val="11"/>
        <color theme="1"/>
        <rFont val="Times New Roman"/>
        <family val="1"/>
        <charset val="186"/>
      </rPr>
      <t>1</t>
    </r>
    <r>
      <rPr>
        <sz val="11"/>
        <color theme="1"/>
        <rFont val="Times New Roman"/>
        <family val="1"/>
        <charset val="186"/>
      </rPr>
      <t>,
tai skaitā pa preču grupām:</t>
    </r>
  </si>
  <si>
    <r>
      <rPr>
        <b/>
        <sz val="11"/>
        <color theme="1"/>
        <rFont val="Times New Roman"/>
        <family val="1"/>
        <charset val="186"/>
      </rPr>
      <t>trešajām valstīm</t>
    </r>
    <r>
      <rPr>
        <b/>
        <vertAlign val="superscript"/>
        <sz val="11"/>
        <color theme="1"/>
        <rFont val="Times New Roman"/>
        <family val="1"/>
        <charset val="186"/>
      </rPr>
      <t>2</t>
    </r>
    <r>
      <rPr>
        <b/>
        <sz val="11"/>
        <color theme="1"/>
        <rFont val="Times New Roman"/>
        <family val="1"/>
        <charset val="186"/>
      </rPr>
      <t xml:space="preserve">,
</t>
    </r>
    <r>
      <rPr>
        <sz val="11"/>
        <color theme="1"/>
        <rFont val="Times New Roman"/>
        <family val="1"/>
        <charset val="186"/>
      </rPr>
      <t>tai skaitā pa preču grupām:</t>
    </r>
  </si>
  <si>
    <r>
      <rPr>
        <b/>
        <sz val="9"/>
        <color theme="1"/>
        <rFont val="Times New Roman"/>
        <family val="1"/>
        <charset val="186"/>
      </rPr>
      <t>Piezīmes</t>
    </r>
    <r>
      <rPr>
        <sz val="9"/>
        <color theme="1"/>
        <rFont val="Times New Roman"/>
        <family val="1"/>
        <charset val="186"/>
      </rPr>
      <t xml:space="preserve">
</t>
    </r>
    <r>
      <rPr>
        <vertAlign val="superscript"/>
        <sz val="9"/>
        <color theme="1"/>
        <rFont val="Times New Roman"/>
        <family val="1"/>
        <charset val="186"/>
      </rPr>
      <t>1</t>
    </r>
    <r>
      <rPr>
        <sz val="9"/>
        <color theme="1"/>
        <rFont val="Times New Roman"/>
        <family val="1"/>
        <charset val="186"/>
      </rPr>
      <t xml:space="preserve"> EEZ valstis – Eiropas Savienības dalībvalstis, kā arī Islande, Lihtenšteina un Norvēģija.
</t>
    </r>
    <r>
      <rPr>
        <vertAlign val="superscript"/>
        <sz val="9"/>
        <color theme="1"/>
        <rFont val="Times New Roman"/>
        <family val="1"/>
        <charset val="186"/>
      </rPr>
      <t>2</t>
    </r>
    <r>
      <rPr>
        <sz val="9"/>
        <color theme="1"/>
        <rFont val="Times New Roman"/>
        <family val="1"/>
        <charset val="186"/>
      </rPr>
      <t xml:space="preserve"> Trešās valstis – valstis, kuras nav EEZ valstis.</t>
    </r>
  </si>
  <si>
    <t>Jā, piekrītu</t>
  </si>
  <si>
    <t>Nē, nepiekrītu</t>
  </si>
  <si>
    <t>5. Piekrītu sniegto datu publiskošanai:</t>
  </si>
  <si>
    <t>6. Apliecinu, ka visa norādītā informācija ir pilnīga un patiesa</t>
  </si>
  <si>
    <t>PĀRSKATS PAR ZĀĻU LIELTIRGOTAVAS DARBĪBU</t>
  </si>
  <si>
    <t>Iesniedz zāļu lieltirgotavas</t>
  </si>
  <si>
    <t>zāļu lieltirgotavas nosaukums</t>
  </si>
  <si>
    <t>licences numurs zāļu lieltirgotavas atvēršanai (darbībai)</t>
  </si>
  <si>
    <r>
      <t xml:space="preserve">Kopējais preču apgrozījums
</t>
    </r>
    <r>
      <rPr>
        <sz val="10"/>
        <color theme="1"/>
        <rFont val="Times New Roman"/>
        <family val="1"/>
        <charset val="186"/>
      </rPr>
      <t>(300 = 310 + 320 + 330 + 340 + 350)</t>
    </r>
    <r>
      <rPr>
        <sz val="11"/>
        <color theme="1"/>
        <rFont val="Times New Roman"/>
        <family val="1"/>
        <charset val="186"/>
      </rPr>
      <t>, 
tai skaitā:</t>
    </r>
  </si>
  <si>
    <r>
      <rPr>
        <b/>
        <sz val="11"/>
        <color theme="1"/>
        <rFont val="Times New Roman"/>
        <family val="1"/>
        <charset val="186"/>
      </rPr>
      <t xml:space="preserve">ārstniecības iestādēm </t>
    </r>
    <r>
      <rPr>
        <sz val="11"/>
        <color theme="1"/>
        <rFont val="Times New Roman"/>
        <family val="1"/>
        <charset val="186"/>
      </rPr>
      <t xml:space="preserve">(tai skaitā slēgta tipa aptiekām)
</t>
    </r>
    <r>
      <rPr>
        <sz val="10"/>
        <color theme="1"/>
        <rFont val="Times New Roman"/>
        <family val="1"/>
        <charset val="186"/>
      </rPr>
      <t>(320 = 321 +322 + 323),</t>
    </r>
    <r>
      <rPr>
        <sz val="11"/>
        <color theme="1"/>
        <rFont val="Times New Roman"/>
        <family val="1"/>
        <charset val="186"/>
      </rPr>
      <t xml:space="preserve">
tai skaitā pa preču grupām:</t>
    </r>
  </si>
  <si>
    <r>
      <rPr>
        <b/>
        <sz val="11"/>
        <color theme="1"/>
        <rFont val="Times New Roman"/>
        <family val="1"/>
        <charset val="186"/>
      </rPr>
      <t xml:space="preserve">veterinārmedicīniskās prakses iestādēm, praktizējošiem veterinārārstiem </t>
    </r>
    <r>
      <rPr>
        <sz val="11"/>
        <color theme="1"/>
        <rFont val="Times New Roman"/>
        <family val="1"/>
        <charset val="186"/>
      </rPr>
      <t xml:space="preserve">
</t>
    </r>
    <r>
      <rPr>
        <sz val="10"/>
        <color theme="1"/>
        <rFont val="Times New Roman"/>
        <family val="1"/>
        <charset val="186"/>
      </rPr>
      <t>(330 = 331 + 332 + 333),</t>
    </r>
    <r>
      <rPr>
        <sz val="11"/>
        <color theme="1"/>
        <rFont val="Times New Roman"/>
        <family val="1"/>
        <charset val="186"/>
      </rPr>
      <t xml:space="preserve">
tai skaitā pa preču grupām:</t>
    </r>
  </si>
  <si>
    <r>
      <rPr>
        <b/>
        <sz val="11"/>
        <color theme="1"/>
        <rFont val="Times New Roman"/>
        <family val="1"/>
        <charset val="186"/>
      </rPr>
      <t>citām zāļu lieltirgotavām</t>
    </r>
    <r>
      <rPr>
        <sz val="11"/>
        <color theme="1"/>
        <rFont val="Times New Roman"/>
        <family val="1"/>
        <charset val="186"/>
      </rPr>
      <t xml:space="preserve">
</t>
    </r>
    <r>
      <rPr>
        <sz val="10"/>
        <color theme="1"/>
        <rFont val="Times New Roman"/>
        <family val="1"/>
        <charset val="186"/>
      </rPr>
      <t>(340 = 341 + 342 + 343),</t>
    </r>
    <r>
      <rPr>
        <sz val="11"/>
        <color theme="1"/>
        <rFont val="Times New Roman"/>
        <family val="1"/>
        <charset val="186"/>
      </rPr>
      <t xml:space="preserve">
tai skaitā pa preču grupām:</t>
    </r>
  </si>
  <si>
    <r>
      <rPr>
        <b/>
        <sz val="11"/>
        <color theme="1"/>
        <rFont val="Times New Roman"/>
        <family val="1"/>
        <charset val="186"/>
      </rPr>
      <t>citi varianti</t>
    </r>
    <r>
      <rPr>
        <sz val="11"/>
        <color theme="1"/>
        <rFont val="Times New Roman"/>
        <family val="1"/>
        <charset val="186"/>
      </rPr>
      <t xml:space="preserve">
</t>
    </r>
    <r>
      <rPr>
        <sz val="10"/>
        <color theme="1"/>
        <rFont val="Times New Roman"/>
        <family val="1"/>
        <charset val="186"/>
      </rPr>
      <t>(350 = 351 + 352 + 353),</t>
    </r>
    <r>
      <rPr>
        <sz val="11"/>
        <color theme="1"/>
        <rFont val="Times New Roman"/>
        <family val="1"/>
        <charset val="186"/>
      </rPr>
      <t xml:space="preserve">
tai skaitā pa preču grupām:</t>
    </r>
  </si>
  <si>
    <t>Zāļu lieltirgotavas atbildīgā amatpersona:</t>
  </si>
  <si>
    <t>Komersants vai saimnieciskās darbības veicējs:</t>
  </si>
  <si>
    <t>L-66/2</t>
  </si>
  <si>
    <t>LP-05/7</t>
  </si>
  <si>
    <t>LP-110/1</t>
  </si>
  <si>
    <t>LP-58/7</t>
  </si>
  <si>
    <t>LPN-02/10</t>
  </si>
  <si>
    <t>LPN-34/6</t>
  </si>
  <si>
    <t>Sabiedrība ar ierobežotu atbildību “G.MIEŽIS ĀRSTS”</t>
  </si>
  <si>
    <t>SIA "IS GROUP PHARMA"</t>
  </si>
  <si>
    <t>Sabiedrība ar ierobežotu atbildību “ELVIM”</t>
  </si>
  <si>
    <t>Sabiedrība ar ierobežotu atbildību "Vakcīna”</t>
  </si>
  <si>
    <t>SIA "AG FARM BALTIC"</t>
  </si>
  <si>
    <t>Sabiedrība ar ierobežotu atbildību "FILLERS"</t>
  </si>
  <si>
    <t>Merck Serono SIA</t>
  </si>
  <si>
    <t>Sabiedrība ar ierobežotu atbildību "VitalMedica"</t>
  </si>
  <si>
    <t>Sabiedrība ar ierobežotu atbildību "ELME MESSER L"</t>
  </si>
  <si>
    <t>SIA "Baltijas Dialīzes Serviss"</t>
  </si>
  <si>
    <t>Sabiedrība ar ierobežotu atbildību "STIROLBIOFARM BALTIKUM"</t>
  </si>
  <si>
    <t>SIA "LIVORNO PHARMA"</t>
  </si>
  <si>
    <t>AS “SENTOR FARM APTIEKAS” zāļu lieltirgotava</t>
  </si>
  <si>
    <t>Sabiedrība ar ierobežotu atbildību "LARIFĀNS"</t>
  </si>
  <si>
    <t>SIA "Wogen Pharm"</t>
  </si>
  <si>
    <t>SIA Ražošanas komercfirma "ARGOS"</t>
  </si>
  <si>
    <t>SIA "LV System Service"</t>
  </si>
  <si>
    <t>Sabiedrība ar ierobežotu atbildību "Medex"</t>
  </si>
  <si>
    <t>Orthos Pharma, SIA</t>
  </si>
  <si>
    <t>SIA "PHARMAMAX"</t>
  </si>
  <si>
    <t>SIA "Novartis Baltics"</t>
  </si>
  <si>
    <t>Ražošanas komercfirmas "BALTFARM" sabiedrības ar ierobežotu atbildību zāļu lieltirgotava "Vita-Farm"</t>
  </si>
  <si>
    <t>Sabiedrība ar ierobežotu atbildību "Astra Pharma"</t>
  </si>
  <si>
    <t>SIA "GP Terminals"</t>
  </si>
  <si>
    <t>SIA “UNIFARMA”</t>
  </si>
  <si>
    <t>Sabiedrība ar ierobežotu atbildību “ELPIS”</t>
  </si>
  <si>
    <t>Sabiedrība ar ierobežotu atbildību "Roche Latvija"</t>
  </si>
  <si>
    <t>Sabiedrība ar ierobežotu atbildību farmaceitiskā firma “ANISS”</t>
  </si>
  <si>
    <t>Sabiedrība ar ierobežotu atbildību "ASTRA LOGISTIC Ltd."</t>
  </si>
  <si>
    <t>Sabiedrība ar ierobežotu atbildību "IMEDPHARM"</t>
  </si>
  <si>
    <t>EUROAPTIEKA, SIA</t>
  </si>
  <si>
    <t>SIA "Medelens+"</t>
  </si>
  <si>
    <t>SIA "Arbor Medical Korporācija"</t>
  </si>
  <si>
    <t>SIA "Finnera Capital"</t>
  </si>
  <si>
    <t>AS "RECIPE PLUS"</t>
  </si>
  <si>
    <t>Sabiedrība ar ierobežotu atbildību “FARM IMPEKS”</t>
  </si>
  <si>
    <t>Sabiedrība ar ierobežotu atbildību “TAMRO”</t>
  </si>
  <si>
    <t>Sabiedrība ar ierobežotu atbildību “B.BRAUN MEDICAL”</t>
  </si>
  <si>
    <t>Sabiedrības ar ierobežotu atbildību "MAGNUM MEDICAL"</t>
  </si>
  <si>
    <t>info@miecys.lv</t>
  </si>
  <si>
    <t>info@exppharmgroup.lv</t>
  </si>
  <si>
    <t>ag.farm@inbox.lv</t>
  </si>
  <si>
    <t>fillers@fillers.lv</t>
  </si>
  <si>
    <t>info@vitalmedica.lv agpujate@inbox.lv</t>
  </si>
  <si>
    <t>info@dialize.lv</t>
  </si>
  <si>
    <t>info@stirol.lv</t>
  </si>
  <si>
    <t>info@livorno.lv</t>
  </si>
  <si>
    <t>info@larifans.lv</t>
  </si>
  <si>
    <t>info@wogenpharm.com</t>
  </si>
  <si>
    <t>info@abcpharma.lv</t>
  </si>
  <si>
    <t>info@argosrkf.lv</t>
  </si>
  <si>
    <t>dzirciema@aptiekasnoliktava.lv</t>
  </si>
  <si>
    <t>info@lvsystem.lv</t>
  </si>
  <si>
    <t>info@pharmamax.lv</t>
  </si>
  <si>
    <t>info@astrapharma.lv</t>
  </si>
  <si>
    <t>provisor@elpis.lv</t>
  </si>
  <si>
    <t>riga.info_latvija@roche.com</t>
  </si>
  <si>
    <t>info@aniss.lv</t>
  </si>
  <si>
    <t>info@astralogisticltd.com</t>
  </si>
  <si>
    <t>info@imedpharm.lv</t>
  </si>
  <si>
    <t>info@euroaptieka.lv</t>
  </si>
  <si>
    <t>info@medelens.lv</t>
  </si>
  <si>
    <t>info@ingenpharma.eu</t>
  </si>
  <si>
    <t>info@recipe.lv</t>
  </si>
  <si>
    <t>informacija@farmimpeks.lv</t>
  </si>
  <si>
    <t>info.lv@tamro.com</t>
  </si>
  <si>
    <t>VALSTS STATISTIKAS PĀRSKATS</t>
  </si>
  <si>
    <t xml:space="preserve">līdz 1. februārim </t>
  </si>
  <si>
    <t>15. pielikums
Ministru kabineta
2018. gada 27. novembra
noteikumiem Nr. 720</t>
  </si>
  <si>
    <t>CODE</t>
  </si>
  <si>
    <t>ZV_PHARM_OWNER.LEGAL_PERSON_OBJECTS.NAME</t>
  </si>
  <si>
    <t>ZV_ZR_OWNER.LEGAL_PERSONS(LPR_LPR_OWNER_ID).REG_NUM</t>
  </si>
  <si>
    <t>ZV_ZR_OWNER.LEGAL_PERSONS(LPR_LPR_OWNER_ID).NAME</t>
  </si>
  <si>
    <t>ZV_PHARM_OWNER.LEGAL_PERSON_OBJECTS.ZV_ZR_OWNER.ADDRESSES.PHONE</t>
  </si>
  <si>
    <t>E-pasti</t>
  </si>
  <si>
    <t>PLC_ID</t>
  </si>
  <si>
    <t>HIST_STATUS</t>
  </si>
  <si>
    <t>ZV_PHARM_OWNER.PHARM_LICENCE_STATUSES.IS_ACTIVE</t>
  </si>
  <si>
    <t>ZV_PHARM_OWNER.PHARM_LICENCE_STATUSES.NAME</t>
  </si>
  <si>
    <t>ZV_PHARM_OWNER.PHARM_LICENCE_TYPES.CODE</t>
  </si>
  <si>
    <t>ZV_PHARM_OWNER.PHARM_LICENCE_TYPES.NAME</t>
  </si>
  <si>
    <t>ZV_PHARM_OWNER.PHARM_LICENCE_TYPES.DESCRIPTION</t>
  </si>
  <si>
    <t>L00025</t>
  </si>
  <si>
    <t>40003277955</t>
  </si>
  <si>
    <t>67819549</t>
  </si>
  <si>
    <t>Spēkā esoša</t>
  </si>
  <si>
    <t>L</t>
  </si>
  <si>
    <t>Zāļu lieltirgotava</t>
  </si>
  <si>
    <t>40003551465</t>
  </si>
  <si>
    <t>Sabiedrība ar ierobežotu atbildību “Vakcīna”</t>
  </si>
  <si>
    <t>67582948</t>
  </si>
  <si>
    <t>Humāno zāļu lieltirgotava</t>
  </si>
  <si>
    <t>L-41/3</t>
  </si>
  <si>
    <t>40003926635</t>
  </si>
  <si>
    <t>Sabiedrība ar ierobežotu atbildību Signamed</t>
  </si>
  <si>
    <t>67436344</t>
  </si>
  <si>
    <t>signamed@signamed.lv</t>
  </si>
  <si>
    <t>40003651502</t>
  </si>
  <si>
    <t>67615651</t>
  </si>
  <si>
    <t>40003615997</t>
  </si>
  <si>
    <t>29546234, 67367257</t>
  </si>
  <si>
    <t>L00010</t>
  </si>
  <si>
    <t>40003269483</t>
  </si>
  <si>
    <t>Sabiedrība ar ierobežotu atbildību “INSBERGS” zāļu lieltirgotava "Dzirciema aptiekas noliktava"</t>
  </si>
  <si>
    <t>40003271990</t>
  </si>
  <si>
    <t>Sabiedrība ar ierobežotu atbildību “INSBERGS”</t>
  </si>
  <si>
    <t>L00091</t>
  </si>
  <si>
    <t>40003547099</t>
  </si>
  <si>
    <t>67620126</t>
  </si>
  <si>
    <t>arbor@arbor.lv</t>
  </si>
  <si>
    <t>L00078</t>
  </si>
  <si>
    <t>40003068518</t>
  </si>
  <si>
    <t>L00009</t>
  </si>
  <si>
    <t>41703004826</t>
  </si>
  <si>
    <t>SIA “JELGAVFARM”</t>
  </si>
  <si>
    <t>63022243, 63022249</t>
  </si>
  <si>
    <t>jelgavfarm@apollo.lv</t>
  </si>
  <si>
    <t>L00064</t>
  </si>
  <si>
    <t>40003656533</t>
  </si>
  <si>
    <t>L00023</t>
  </si>
  <si>
    <t>40103040641</t>
  </si>
  <si>
    <t>67808450</t>
  </si>
  <si>
    <t>hq@elvim.lv</t>
  </si>
  <si>
    <t>L00086</t>
  </si>
  <si>
    <t>40103676803</t>
  </si>
  <si>
    <t>66051867</t>
  </si>
  <si>
    <t>40003365497</t>
  </si>
  <si>
    <t>67427462</t>
  </si>
  <si>
    <t>L-35/5</t>
  </si>
  <si>
    <t>40003133216</t>
  </si>
  <si>
    <t>Sabiedrība ar ierobežotu atbildību “G.MIEŽIS  ĀRSTS”</t>
  </si>
  <si>
    <t>67532444</t>
  </si>
  <si>
    <t>40003731032</t>
  </si>
  <si>
    <t>67039831</t>
  </si>
  <si>
    <t>40103724554</t>
  </si>
  <si>
    <t>info@ispharma.lv</t>
  </si>
  <si>
    <t>L00016</t>
  </si>
  <si>
    <t>40003472521</t>
  </si>
  <si>
    <t>371 67514388</t>
  </si>
  <si>
    <t>info@unifarma.lv</t>
  </si>
  <si>
    <t>40103071266</t>
  </si>
  <si>
    <t>Ražošanas komercfirma “BALTFARM” sabiedrība ar ierobežotu atbildību</t>
  </si>
  <si>
    <t>67514262, 26679237</t>
  </si>
  <si>
    <t>L00068</t>
  </si>
  <si>
    <t>40103366338</t>
  </si>
  <si>
    <t>SIA "Ingen Pharma"</t>
  </si>
  <si>
    <t>40003234547</t>
  </si>
  <si>
    <t>67815842</t>
  </si>
  <si>
    <t>40003060393</t>
  </si>
  <si>
    <t>Sabiedrība ar ierobežotu atbildību “MAGNUM  MEDICAL”</t>
  </si>
  <si>
    <t>371 67718700</t>
  </si>
  <si>
    <t>40103114438</t>
  </si>
  <si>
    <t>67381170, 67517695</t>
  </si>
  <si>
    <t>40103098468</t>
  </si>
  <si>
    <t>67242233, 67114368</t>
  </si>
  <si>
    <t>55403012521</t>
  </si>
  <si>
    <t>AS “SENTOR FARM APTIEKAS”</t>
  </si>
  <si>
    <t>67676666</t>
  </si>
  <si>
    <t>40103879002</t>
  </si>
  <si>
    <t>40003007246</t>
  </si>
  <si>
    <t>40003558181</t>
  </si>
  <si>
    <t>29141129</t>
  </si>
  <si>
    <t>L00051</t>
  </si>
  <si>
    <t>40003640212</t>
  </si>
  <si>
    <t>67969360</t>
  </si>
  <si>
    <t>50003883291</t>
  </si>
  <si>
    <t>67470255</t>
  </si>
  <si>
    <t>L00045</t>
  </si>
  <si>
    <t>40003719646</t>
  </si>
  <si>
    <t>Sabiedrība ar ierobežotu atbildību "AlenMed Promotion"</t>
  </si>
  <si>
    <t>67142123</t>
  </si>
  <si>
    <t>nkobilinska@alenmedpromotion.com</t>
  </si>
  <si>
    <t>40103236455</t>
  </si>
  <si>
    <t>67152500</t>
  </si>
  <si>
    <t>MerckLatvia@merckgroup.com</t>
  </si>
  <si>
    <t>40203071239</t>
  </si>
  <si>
    <t>40103643906</t>
  </si>
  <si>
    <t>67969353</t>
  </si>
  <si>
    <t>L00059</t>
  </si>
  <si>
    <t>40103858299</t>
  </si>
  <si>
    <t>67704319</t>
  </si>
  <si>
    <t>40003034935</t>
  </si>
  <si>
    <t>Akciju sabiedrība “GRINDEKS”</t>
  </si>
  <si>
    <t>40003284675</t>
  </si>
  <si>
    <t>371 67355445</t>
  </si>
  <si>
    <t>SIA “Oribalt Rīga”</t>
  </si>
  <si>
    <t>50003199991</t>
  </si>
  <si>
    <t>67802450</t>
  </si>
  <si>
    <t>riga@oribalt.com</t>
  </si>
  <si>
    <t>40003469841</t>
  </si>
  <si>
    <t>67033230</t>
  </si>
  <si>
    <t>L00019</t>
  </si>
  <si>
    <t>40003133428</t>
  </si>
  <si>
    <t>Sabiedrība ar ierobežotu atbildību  “TAMRO”</t>
  </si>
  <si>
    <t>40103741910</t>
  </si>
  <si>
    <t>L-48/7</t>
  </si>
  <si>
    <t>40103194912</t>
  </si>
  <si>
    <t>67248303</t>
  </si>
  <si>
    <t>L00055</t>
  </si>
  <si>
    <t>40103257298</t>
  </si>
  <si>
    <t>L00101</t>
  </si>
  <si>
    <t>SIA "ExpPharmGroup"</t>
  </si>
  <si>
    <t>40003855277</t>
  </si>
  <si>
    <t>65905227</t>
  </si>
  <si>
    <t>L00119</t>
  </si>
  <si>
    <t>Sabiedrība ar ierobežotu atbildību "MAGNIPHARMA"</t>
  </si>
  <si>
    <t>50003715491</t>
  </si>
  <si>
    <t>25443777</t>
  </si>
  <si>
    <t>info@magnipharma.lv</t>
  </si>
  <si>
    <t>L00117</t>
  </si>
  <si>
    <t>SIA "A2Z Pharma"</t>
  </si>
  <si>
    <t>40203154278</t>
  </si>
  <si>
    <t>26492151</t>
  </si>
  <si>
    <t>a2zpharmainfo@gmail.com</t>
  </si>
  <si>
    <t>L00109</t>
  </si>
  <si>
    <t>40203040440</t>
  </si>
  <si>
    <t>SIA "Unikmed Baltija"</t>
  </si>
  <si>
    <t>64412474</t>
  </si>
  <si>
    <t>L00120</t>
  </si>
  <si>
    <t>SIA "GP Nord"</t>
  </si>
  <si>
    <t>40203177406</t>
  </si>
  <si>
    <t>info@gpnord.com</t>
  </si>
  <si>
    <t>L00071</t>
  </si>
  <si>
    <t>40103487449</t>
  </si>
  <si>
    <t>25626682</t>
  </si>
  <si>
    <t>L00115</t>
  </si>
  <si>
    <t>SIA "A.MEDICAL"</t>
  </si>
  <si>
    <t>40103599415</t>
  </si>
  <si>
    <t>info@amedical.eu</t>
  </si>
  <si>
    <t>L00065</t>
  </si>
  <si>
    <t>40003636999</t>
  </si>
  <si>
    <t>67211124</t>
  </si>
  <si>
    <t>L00090</t>
  </si>
  <si>
    <t>50103850761</t>
  </si>
  <si>
    <t>20369886</t>
  </si>
  <si>
    <t>info@orthospharma.com</t>
  </si>
  <si>
    <t>L00095</t>
  </si>
  <si>
    <t>40103468151</t>
  </si>
  <si>
    <t>L00122</t>
  </si>
  <si>
    <t>SIA "Contract Pharma"</t>
  </si>
  <si>
    <t>40003777733</t>
  </si>
  <si>
    <t>67805106</t>
  </si>
  <si>
    <t>info@contractpharma.lv</t>
  </si>
  <si>
    <t>L00094</t>
  </si>
  <si>
    <t>40103855108</t>
  </si>
  <si>
    <t>67806564</t>
  </si>
  <si>
    <t>info@finneracapital.lv</t>
  </si>
  <si>
    <t>L00082</t>
  </si>
  <si>
    <t>40103049068</t>
  </si>
  <si>
    <t>L00081</t>
  </si>
  <si>
    <t>40103731414</t>
  </si>
  <si>
    <t>SIA "ABC Pharma"</t>
  </si>
  <si>
    <t>27816264</t>
  </si>
  <si>
    <t>L00124</t>
  </si>
  <si>
    <t>SIA "Emteko"</t>
  </si>
  <si>
    <t>40203150717</t>
  </si>
  <si>
    <t>info@emteko.com</t>
  </si>
  <si>
    <t>L00031</t>
  </si>
  <si>
    <t>40003373494</t>
  </si>
  <si>
    <t>+371 67805100</t>
  </si>
  <si>
    <t>L00054</t>
  </si>
  <si>
    <t>40103248435</t>
  </si>
  <si>
    <t>SIA "Baltacon"</t>
  </si>
  <si>
    <t>67805100</t>
  </si>
  <si>
    <t>L00108</t>
  </si>
  <si>
    <t>40003386713</t>
  </si>
  <si>
    <t>67103210</t>
  </si>
  <si>
    <t>lv@berlin-chemie.com</t>
  </si>
  <si>
    <t>Ja vajag arī veterinārās lieltirgotavas, tad filtrs jārediģē</t>
  </si>
  <si>
    <t>LicencUnikCipar</t>
  </si>
  <si>
    <t>00029</t>
  </si>
  <si>
    <t>00041</t>
  </si>
  <si>
    <t>00061</t>
  </si>
  <si>
    <t>00056</t>
  </si>
  <si>
    <t>00083</t>
  </si>
  <si>
    <t>00070</t>
  </si>
  <si>
    <t>00035</t>
  </si>
  <si>
    <t>00030</t>
  </si>
  <si>
    <t>00102</t>
  </si>
  <si>
    <t>00005</t>
  </si>
  <si>
    <t>00002</t>
  </si>
  <si>
    <t>00034</t>
  </si>
  <si>
    <t>00020</t>
  </si>
  <si>
    <t>00040</t>
  </si>
  <si>
    <t>00066</t>
  </si>
  <si>
    <t>00093</t>
  </si>
  <si>
    <t>00032</t>
  </si>
  <si>
    <t>00058</t>
  </si>
  <si>
    <t>00043</t>
  </si>
  <si>
    <t>00053</t>
  </si>
  <si>
    <t>00114</t>
  </si>
  <si>
    <t>00110</t>
  </si>
  <si>
    <t>00047</t>
  </si>
  <si>
    <t>00060</t>
  </si>
  <si>
    <t>00044</t>
  </si>
  <si>
    <t>00112</t>
  </si>
  <si>
    <t>00087</t>
  </si>
  <si>
    <t>00048</t>
  </si>
  <si>
    <t>00025</t>
  </si>
  <si>
    <t>00010</t>
  </si>
  <si>
    <t>00091</t>
  </si>
  <si>
    <t>00078</t>
  </si>
  <si>
    <t>00009</t>
  </si>
  <si>
    <t>00064</t>
  </si>
  <si>
    <t>00023</t>
  </si>
  <si>
    <t>00086</t>
  </si>
  <si>
    <t>00016</t>
  </si>
  <si>
    <t>00068</t>
  </si>
  <si>
    <t>00051</t>
  </si>
  <si>
    <t>00045</t>
  </si>
  <si>
    <t>00059</t>
  </si>
  <si>
    <t>00019</t>
  </si>
  <si>
    <t>00055</t>
  </si>
  <si>
    <t>00101</t>
  </si>
  <si>
    <t>00119</t>
  </si>
  <si>
    <t>00117</t>
  </si>
  <si>
    <t>00109</t>
  </si>
  <si>
    <t>00120</t>
  </si>
  <si>
    <t>00071</t>
  </si>
  <si>
    <t>00115</t>
  </si>
  <si>
    <t>00065</t>
  </si>
  <si>
    <t>00090</t>
  </si>
  <si>
    <t>00095</t>
  </si>
  <si>
    <t>00122</t>
  </si>
  <si>
    <t>00094</t>
  </si>
  <si>
    <t>00082</t>
  </si>
  <si>
    <t>00081</t>
  </si>
  <si>
    <t>00124</t>
  </si>
  <si>
    <t>00031</t>
  </si>
  <si>
    <t>00054</t>
  </si>
  <si>
    <t>00108</t>
  </si>
  <si>
    <t>itoka@vakcinas.lv</t>
  </si>
  <si>
    <t>67889534</t>
  </si>
  <si>
    <t>00127</t>
  </si>
  <si>
    <t>Sabiedrība ar ierobežotu atbildību “BALTIJAS TERAPEITISKAIS SERVISS”</t>
  </si>
  <si>
    <t>40003174110</t>
  </si>
  <si>
    <t>67450905</t>
  </si>
  <si>
    <t>offis@btsplazma.lv</t>
  </si>
  <si>
    <t>L00127</t>
  </si>
  <si>
    <t>L00044</t>
  </si>
  <si>
    <t>00128</t>
  </si>
  <si>
    <t>Sabiedrība ar ierobežotu atbildību "Finnera"</t>
  </si>
  <si>
    <t>42103100633</t>
  </si>
  <si>
    <t>larisa@finnera.lv</t>
  </si>
  <si>
    <t>L00128</t>
  </si>
  <si>
    <t>L00053</t>
  </si>
  <si>
    <t>67013705</t>
  </si>
  <si>
    <t>L00032</t>
  </si>
  <si>
    <t>67067800</t>
  </si>
  <si>
    <t>00126</t>
  </si>
  <si>
    <t>Zylotech Latvija, SIA</t>
  </si>
  <si>
    <t>50203184931</t>
  </si>
  <si>
    <t>26382003</t>
  </si>
  <si>
    <t>zane.muizniece@zylotech.eu</t>
  </si>
  <si>
    <t>L00126</t>
  </si>
  <si>
    <t>29470419</t>
  </si>
  <si>
    <t>L00083</t>
  </si>
  <si>
    <t>00131</t>
  </si>
  <si>
    <t>SIA "MEDAPHARM Baltic"</t>
  </si>
  <si>
    <t>40203249121</t>
  </si>
  <si>
    <t>n.maiere@medapharm.eu</t>
  </si>
  <si>
    <t>L00131</t>
  </si>
  <si>
    <t>00136</t>
  </si>
  <si>
    <t>SIA "Vorwarts Pharma"</t>
  </si>
  <si>
    <t>50203197781</t>
  </si>
  <si>
    <t>29711100</t>
  </si>
  <si>
    <t>office@vorwardspharma.lv, info@vorwartspharma.lv</t>
  </si>
  <si>
    <t>L00136</t>
  </si>
  <si>
    <t>00135</t>
  </si>
  <si>
    <t>Sabiedrība ar ierobežotu atbildību "Delfield Baltia"</t>
  </si>
  <si>
    <t>40103817962</t>
  </si>
  <si>
    <t>29904403</t>
  </si>
  <si>
    <t>r@sbd.lv, jelena.furmane@gmail.com</t>
  </si>
  <si>
    <t>L00135</t>
  </si>
  <si>
    <t>L00102</t>
  </si>
  <si>
    <t>info@elmemesser.lv</t>
  </si>
  <si>
    <t>L00060</t>
  </si>
  <si>
    <t>66103003, 20277153</t>
  </si>
  <si>
    <t>L00030</t>
  </si>
  <si>
    <t>63029812, 29240303</t>
  </si>
  <si>
    <t>L00087</t>
  </si>
  <si>
    <t>00132</t>
  </si>
  <si>
    <t>SIA "FaroAktivs"</t>
  </si>
  <si>
    <t>40203257434</t>
  </si>
  <si>
    <t>29197858</t>
  </si>
  <si>
    <t>faroaktivs@inbox.lv</t>
  </si>
  <si>
    <t>L00132</t>
  </si>
  <si>
    <t>00134</t>
  </si>
  <si>
    <t>SIA "METIGRINS PHARMA"</t>
  </si>
  <si>
    <t>40203075777</t>
  </si>
  <si>
    <t>info@metigrinspharma.com, provizor@metigrinspharma.com</t>
  </si>
  <si>
    <t>L00134</t>
  </si>
  <si>
    <t>L00070</t>
  </si>
  <si>
    <t>info.latvia@novartis.com, qa.baltics@novartis.com</t>
  </si>
  <si>
    <t>L00114</t>
  </si>
  <si>
    <t>00138</t>
  </si>
  <si>
    <t>SIA "INPHARMA Trading"</t>
  </si>
  <si>
    <t>40203228149</t>
  </si>
  <si>
    <t>28394454</t>
  </si>
  <si>
    <t>elena.lebedeva@inpharma.lv</t>
  </si>
  <si>
    <t>L00138</t>
  </si>
  <si>
    <t>L00047</t>
  </si>
  <si>
    <t>L00112</t>
  </si>
  <si>
    <t>info.lv@bbraun.com</t>
  </si>
  <si>
    <t>L00061</t>
  </si>
  <si>
    <t>L00043</t>
  </si>
  <si>
    <t>67622464</t>
  </si>
  <si>
    <t>SIA Wogen Pharm</t>
  </si>
  <si>
    <t>00139</t>
  </si>
  <si>
    <t>Tubusi Pharma SIA</t>
  </si>
  <si>
    <t>40203325660</t>
  </si>
  <si>
    <t>25500313</t>
  </si>
  <si>
    <t>edijs@tubusi.lv</t>
  </si>
  <si>
    <t>L00139</t>
  </si>
  <si>
    <t>L00093</t>
  </si>
  <si>
    <t>29995003</t>
  </si>
  <si>
    <t>00143</t>
  </si>
  <si>
    <t>Novo Nordisk Latvia SIA</t>
  </si>
  <si>
    <t>40203480485</t>
  </si>
  <si>
    <t>67257577</t>
  </si>
  <si>
    <t>infolv@novonordisk.com</t>
  </si>
  <si>
    <t>L00143</t>
  </si>
  <si>
    <t>26340362</t>
  </si>
  <si>
    <t>24227163</t>
  </si>
  <si>
    <t>L00029</t>
  </si>
  <si>
    <t>office@umb.lv</t>
  </si>
  <si>
    <t>67887070</t>
  </si>
  <si>
    <t>00140</t>
  </si>
  <si>
    <t>SIA “VESELĪBA PLUSS”</t>
  </si>
  <si>
    <t>45402002261</t>
  </si>
  <si>
    <t>26565628</t>
  </si>
  <si>
    <t>info.veselibapluss@inbox.lv</t>
  </si>
  <si>
    <t>L00140</t>
  </si>
  <si>
    <t>L00056</t>
  </si>
  <si>
    <t>66064140</t>
  </si>
  <si>
    <t>normunds@medex.lv</t>
  </si>
  <si>
    <t>Linde Gas SIA</t>
  </si>
  <si>
    <t>67023900</t>
  </si>
  <si>
    <t>22849285, 29630500</t>
  </si>
  <si>
    <t>22849285, 67600810</t>
  </si>
  <si>
    <t>00141</t>
  </si>
  <si>
    <t>SIA "Bizma"</t>
  </si>
  <si>
    <t>66926009</t>
  </si>
  <si>
    <t>info@bizma.lv, rp@bizma.lv</t>
  </si>
  <si>
    <t>L00141</t>
  </si>
  <si>
    <t>L00020</t>
  </si>
  <si>
    <t>00142</t>
  </si>
  <si>
    <t>SIA "FuturaPharm"</t>
  </si>
  <si>
    <t>40103828862</t>
  </si>
  <si>
    <t>L00142</t>
  </si>
  <si>
    <t>29278503</t>
  </si>
  <si>
    <t>00144</t>
  </si>
  <si>
    <t>JAS Worldwide Latvia SIA</t>
  </si>
  <si>
    <t>48503005593</t>
  </si>
  <si>
    <t>67009100</t>
  </si>
  <si>
    <t>L00144</t>
  </si>
  <si>
    <t>Veidlapā ievadītie dati</t>
  </si>
  <si>
    <t>Gads</t>
  </si>
  <si>
    <t>Licences nr cipari</t>
  </si>
  <si>
    <t>Licences nr no zvais</t>
  </si>
  <si>
    <t>medikamenti (311)</t>
  </si>
  <si>
    <t>PVN (311)</t>
  </si>
  <si>
    <t>aktīvās un citas vielas (312)</t>
  </si>
  <si>
    <t>pārējās preces (313)</t>
  </si>
  <si>
    <t>PVN (312)</t>
  </si>
  <si>
    <t>PVN (313)</t>
  </si>
  <si>
    <t>medikamenti (321)</t>
  </si>
  <si>
    <t>aktīvās un citas vielas (322)</t>
  </si>
  <si>
    <t>pārējās preces (323)</t>
  </si>
  <si>
    <t>PVN (321)</t>
  </si>
  <si>
    <t>PVN (322)</t>
  </si>
  <si>
    <t>PVN (323)</t>
  </si>
  <si>
    <t>medikamenti (331)</t>
  </si>
  <si>
    <t>aktīvās un citas vielas (332)</t>
  </si>
  <si>
    <t>pārējās preces (333)</t>
  </si>
  <si>
    <t>PVN (331)</t>
  </si>
  <si>
    <t>PVN (332)</t>
  </si>
  <si>
    <t>PVN (333)</t>
  </si>
  <si>
    <t>medikamenti (341)</t>
  </si>
  <si>
    <t>aktīvās un citas vielas (342)</t>
  </si>
  <si>
    <t>pārējās preces (343)</t>
  </si>
  <si>
    <t>PVN (341)</t>
  </si>
  <si>
    <t>PVN (342)</t>
  </si>
  <si>
    <t>PVN (343)</t>
  </si>
  <si>
    <t>medikamenti (351)</t>
  </si>
  <si>
    <t>aktīvās un citas vielas (352)</t>
  </si>
  <si>
    <t>pārējās preces (353)</t>
  </si>
  <si>
    <t>PVN (351)</t>
  </si>
  <si>
    <t>PVN (352)</t>
  </si>
  <si>
    <t>PVN (353)</t>
  </si>
  <si>
    <t>medikamenti (411)</t>
  </si>
  <si>
    <t>aktīvās un citas vielas (412)</t>
  </si>
  <si>
    <t>pārējās preces (413)</t>
  </si>
  <si>
    <t>medikamenti (421)</t>
  </si>
  <si>
    <t>aktīvās un citas vielas (422)</t>
  </si>
  <si>
    <t>pārējās preces (423)</t>
  </si>
  <si>
    <t>Piekritu publiskosanai</t>
  </si>
  <si>
    <t>Vieta</t>
  </si>
  <si>
    <t>Datums</t>
  </si>
  <si>
    <t>Atbildīgā amatpersona</t>
  </si>
  <si>
    <t>Komersanta pārstāvis</t>
  </si>
  <si>
    <t>00146</t>
  </si>
  <si>
    <t>SIA "NUCLEO"</t>
  </si>
  <si>
    <t>40203321993</t>
  </si>
  <si>
    <t>61112266</t>
  </si>
  <si>
    <t>info@nucleo.lv</t>
  </si>
  <si>
    <t>L00146</t>
  </si>
  <si>
    <t>00147</t>
  </si>
  <si>
    <t>SIA "MultiFarma"</t>
  </si>
  <si>
    <t>40203533462</t>
  </si>
  <si>
    <t>26881322</t>
  </si>
  <si>
    <t>info@multifarma.eu</t>
  </si>
  <si>
    <t>L00147</t>
  </si>
  <si>
    <t>24603099, 27073881</t>
  </si>
  <si>
    <t>Akciju sabiedrība “Olpha”</t>
  </si>
  <si>
    <t>olpha@olpha.eu</t>
  </si>
  <si>
    <t>diana@gpterminals.lv, farmacija@gpterminals.lv</t>
  </si>
  <si>
    <t>00148</t>
  </si>
  <si>
    <t>Sabiedrība ar ierobežotu atbildību "Mylab"</t>
  </si>
  <si>
    <t>40103616857</t>
  </si>
  <si>
    <t>29339763</t>
  </si>
  <si>
    <t>info@mylab.lv, valerijs@mylab.lv</t>
  </si>
  <si>
    <t>L00148</t>
  </si>
  <si>
    <t>29467098</t>
  </si>
  <si>
    <t>info@futurapharm.lv</t>
  </si>
  <si>
    <t>00145</t>
  </si>
  <si>
    <t>Sabiedrība ar ierobežotu atbildību "General development group"</t>
  </si>
  <si>
    <t>43603072985</t>
  </si>
  <si>
    <t>26977770</t>
  </si>
  <si>
    <t>info@gdgroup.lv</t>
  </si>
  <si>
    <t>L00145</t>
  </si>
  <si>
    <t>SIA "Amaxa Nordics"</t>
  </si>
  <si>
    <t>64588842</t>
  </si>
  <si>
    <t>office@amaxa.lv</t>
  </si>
  <si>
    <t>40203444643</t>
  </si>
  <si>
    <t>00150</t>
  </si>
  <si>
    <t>SIA "Solepharm"</t>
  </si>
  <si>
    <t>40103209086</t>
  </si>
  <si>
    <t>22389706</t>
  </si>
  <si>
    <t>viktorija.strauha@solepharm.com</t>
  </si>
  <si>
    <t>L00150</t>
  </si>
  <si>
    <t>00149</t>
  </si>
  <si>
    <t>Sabiedrība ar ierobežotu atbildību "ILIOR"</t>
  </si>
  <si>
    <t>40003680821</t>
  </si>
  <si>
    <t>66189742</t>
  </si>
  <si>
    <t>admin@ilior.lv</t>
  </si>
  <si>
    <t>L00149</t>
  </si>
  <si>
    <t>L00040</t>
  </si>
  <si>
    <t>67083555, 67083559, 67083580</t>
  </si>
  <si>
    <t>grindeks@grindeks.com</t>
  </si>
  <si>
    <t>LVRIX_customs@jas.com, ilona.karitane-cirsa@jas.com</t>
  </si>
  <si>
    <t>Linde Gas SIA zāļu lieltirgotava</t>
  </si>
  <si>
    <t>linde.lv@linde.com</t>
  </si>
  <si>
    <t>Sabiedrība ar ierobežotu atbildību "BERLIN-CHEMIE/MENARINI BALTIC"</t>
  </si>
  <si>
    <t xml:space="preserve">82 Latvijā un 1 EEZ valstī licencēta zāļu lieltirgotava   </t>
  </si>
  <si>
    <t>Dati apkopoti no 83 licencētām zāļu lieltirgotavām, kas darbojās Latvijā 2025.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</si>
</sst>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
    <numFmt numFmtId="166" formatCode=";;;"/>
    <numFmt numFmtId="167" formatCode="dd/mm/yyyy/"/>
  </numFmts>
  <fonts count="25"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b/>
      <sz val="14"/>
      <color theme="1"/>
      <name val="Times New Roman"/>
      <family val="1"/>
      <charset val="186"/>
    </font>
    <font>
      <sz val="10"/>
      <color theme="1"/>
      <name val="Times New Roman"/>
      <family val="1"/>
      <charset val="186"/>
    </font>
    <font>
      <sz val="12"/>
      <name val="Times New Roman"/>
      <family val="1"/>
      <charset val="186"/>
    </font>
    <font>
      <sz val="11"/>
      <color rgb="FFFF0000"/>
      <name val="Times New Roman"/>
      <family val="1"/>
      <charset val="186"/>
    </font>
    <font>
      <b/>
      <sz val="9"/>
      <color indexed="81"/>
      <name val="Tahoma"/>
      <family val="2"/>
      <charset val="186"/>
    </font>
    <font>
      <sz val="9"/>
      <color indexed="81"/>
      <name val="Tahoma"/>
      <family val="2"/>
      <charset val="186"/>
    </font>
    <font>
      <sz val="11"/>
      <color rgb="FFC00000"/>
      <name val="Times New Roman"/>
      <family val="1"/>
      <charset val="186"/>
    </font>
    <font>
      <b/>
      <sz val="12"/>
      <name val="Times New Roman"/>
      <family val="1"/>
      <charset val="186"/>
    </font>
    <font>
      <sz val="11"/>
      <name val="Times New Roman"/>
      <family val="1"/>
      <charset val="186"/>
    </font>
    <font>
      <b/>
      <vertAlign val="superscript"/>
      <sz val="11"/>
      <color theme="1"/>
      <name val="Times New Roman"/>
      <family val="1"/>
      <charset val="186"/>
    </font>
    <font>
      <sz val="9"/>
      <color theme="1"/>
      <name val="Times New Roman"/>
      <family val="1"/>
      <charset val="186"/>
    </font>
    <font>
      <b/>
      <sz val="9"/>
      <color theme="1"/>
      <name val="Times New Roman"/>
      <family val="1"/>
      <charset val="186"/>
    </font>
    <font>
      <vertAlign val="superscript"/>
      <sz val="9"/>
      <color theme="1"/>
      <name val="Times New Roman"/>
      <family val="1"/>
      <charset val="186"/>
    </font>
    <font>
      <sz val="11"/>
      <color theme="1"/>
      <name val="Calibri"/>
      <family val="2"/>
      <scheme val="minor"/>
    </font>
    <font>
      <sz val="11"/>
      <color theme="4" tint="-0.249977111117893"/>
      <name val="Times New Roman"/>
      <family val="1"/>
      <charset val="186"/>
    </font>
    <font>
      <sz val="9"/>
      <color indexed="81"/>
      <name val="Tahoma"/>
      <family val="2"/>
    </font>
    <font>
      <b/>
      <sz val="9"/>
      <color indexed="81"/>
      <name val="Tahoma"/>
      <family val="2"/>
    </font>
    <font>
      <b/>
      <sz val="11"/>
      <color theme="1"/>
      <name val="Calibri"/>
      <family val="2"/>
      <charset val="186"/>
      <scheme val="minor"/>
    </font>
    <font>
      <sz val="11"/>
      <color theme="9"/>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s>
  <borders count="6">
    <border>
      <left/>
      <right/>
      <top/>
      <bottom/>
      <diagonal/>
    </border>
    <border>
      <left/>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s>
  <cellStyleXfs count="2">
    <xf numFmtId="0" fontId="0" fillId="0" borderId="0"/>
    <xf numFmtId="164" fontId="19" fillId="0" borderId="0" applyFont="0" applyFill="0" applyBorder="0" applyAlignment="0" applyProtection="0"/>
  </cellStyleXfs>
  <cellXfs count="56">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165" fontId="0" fillId="6" borderId="0" xfId="0" applyNumberFormat="1" applyFill="1"/>
    <xf numFmtId="0" fontId="2" fillId="0" borderId="0" xfId="0" applyFont="1"/>
    <xf numFmtId="0" fontId="2" fillId="0" borderId="0" xfId="0" applyFont="1" applyAlignment="1">
      <alignment vertical="center"/>
    </xf>
    <xf numFmtId="0" fontId="12" fillId="0" borderId="0" xfId="0" applyFont="1"/>
    <xf numFmtId="0" fontId="2" fillId="5" borderId="0" xfId="0" applyFont="1" applyFill="1"/>
    <xf numFmtId="0" fontId="1" fillId="5" borderId="0" xfId="0" applyFont="1" applyFill="1"/>
    <xf numFmtId="0" fontId="1" fillId="5" borderId="0" xfId="0" applyFont="1" applyFill="1" applyAlignment="1">
      <alignment horizontal="right"/>
    </xf>
    <xf numFmtId="0" fontId="4" fillId="5" borderId="0" xfId="0" applyFont="1" applyFill="1"/>
    <xf numFmtId="0" fontId="4" fillId="5" borderId="0" xfId="0" applyFont="1" applyFill="1" applyAlignment="1">
      <alignment vertical="center"/>
    </xf>
    <xf numFmtId="0" fontId="13" fillId="7" borderId="1" xfId="0" applyFont="1" applyFill="1" applyBorder="1" applyAlignment="1" applyProtection="1">
      <alignment horizontal="center" vertical="center"/>
      <protection locked="0" hidden="1"/>
    </xf>
    <xf numFmtId="0" fontId="14" fillId="5" borderId="2" xfId="0" applyFont="1" applyFill="1" applyBorder="1" applyAlignment="1">
      <alignment horizontal="left" vertical="center" indent="1"/>
    </xf>
    <xf numFmtId="0" fontId="2" fillId="5" borderId="0" xfId="0" applyFont="1" applyFill="1" applyAlignment="1">
      <alignment horizontal="left" vertical="center" wrapText="1"/>
    </xf>
    <xf numFmtId="0" fontId="8" fillId="5" borderId="0" xfId="0" applyFont="1" applyFill="1"/>
    <xf numFmtId="0" fontId="1" fillId="5" borderId="0" xfId="0" applyFont="1" applyFill="1" applyAlignment="1">
      <alignment vertical="center"/>
    </xf>
    <xf numFmtId="0" fontId="2" fillId="5" borderId="0" xfId="0" applyFont="1" applyFill="1" applyAlignment="1">
      <alignment vertical="center"/>
    </xf>
    <xf numFmtId="0" fontId="2"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64" fontId="2" fillId="0" borderId="2" xfId="1" applyFont="1" applyFill="1" applyBorder="1" applyAlignment="1" applyProtection="1">
      <alignment horizontal="right" vertical="center" wrapText="1"/>
      <protection locked="0" hidden="1"/>
    </xf>
    <xf numFmtId="0" fontId="2" fillId="6" borderId="2" xfId="0" applyFont="1" applyFill="1" applyBorder="1" applyAlignment="1">
      <alignment horizontal="center" vertical="center" wrapText="1"/>
    </xf>
    <xf numFmtId="0" fontId="20" fillId="0" borderId="0" xfId="0" applyFont="1"/>
    <xf numFmtId="164" fontId="2" fillId="5" borderId="2" xfId="1" applyFont="1" applyFill="1" applyBorder="1" applyAlignment="1" applyProtection="1">
      <alignment horizontal="right" vertical="center" wrapText="1"/>
      <protection hidden="1"/>
    </xf>
    <xf numFmtId="166" fontId="9" fillId="5" borderId="0" xfId="0" applyNumberFormat="1" applyFont="1" applyFill="1" applyAlignment="1">
      <alignment horizontal="right"/>
    </xf>
    <xf numFmtId="49" fontId="2" fillId="0" borderId="0" xfId="0" applyNumberFormat="1" applyFont="1"/>
    <xf numFmtId="49" fontId="0" fillId="0" borderId="0" xfId="0" applyNumberFormat="1"/>
    <xf numFmtId="166" fontId="2" fillId="5" borderId="0" xfId="0" applyNumberFormat="1" applyFont="1" applyFill="1"/>
    <xf numFmtId="164" fontId="2" fillId="5" borderId="0" xfId="0" applyNumberFormat="1" applyFont="1" applyFill="1"/>
    <xf numFmtId="22" fontId="0" fillId="0" borderId="0" xfId="0" applyNumberFormat="1"/>
    <xf numFmtId="0" fontId="23" fillId="0" borderId="0" xfId="0" applyFont="1"/>
    <xf numFmtId="0" fontId="24" fillId="0" borderId="0" xfId="0" applyFont="1"/>
    <xf numFmtId="14" fontId="0" fillId="0" borderId="0" xfId="0" applyNumberFormat="1"/>
    <xf numFmtId="167" fontId="14" fillId="0" borderId="1" xfId="0" applyNumberFormat="1" applyFont="1" applyBorder="1" applyAlignment="1" applyProtection="1">
      <alignment horizontal="right"/>
      <protection locked="0" hidden="1"/>
    </xf>
    <xf numFmtId="0" fontId="2" fillId="5" borderId="0" xfId="0" applyFont="1" applyFill="1" applyAlignment="1">
      <alignment horizontal="center"/>
    </xf>
    <xf numFmtId="0" fontId="2" fillId="5" borderId="2" xfId="0" applyFont="1" applyFill="1" applyBorder="1" applyAlignment="1">
      <alignment horizontal="left" vertical="center" wrapText="1"/>
    </xf>
    <xf numFmtId="0" fontId="1" fillId="5" borderId="0" xfId="0" applyFont="1" applyFill="1" applyAlignment="1">
      <alignment horizontal="right" wrapText="1"/>
    </xf>
    <xf numFmtId="0" fontId="6" fillId="5" borderId="0" xfId="0" applyFont="1" applyFill="1" applyAlignment="1">
      <alignment horizontal="center"/>
    </xf>
    <xf numFmtId="0" fontId="14" fillId="0" borderId="1" xfId="0" applyFont="1" applyBorder="1" applyAlignment="1" applyProtection="1">
      <alignment horizontal="left"/>
      <protection locked="0" hidden="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2" fillId="5" borderId="2" xfId="0" applyFont="1" applyFill="1" applyBorder="1" applyAlignment="1">
      <alignment horizontal="left" vertical="center" wrapText="1" indent="2"/>
    </xf>
    <xf numFmtId="0" fontId="7" fillId="5" borderId="0" xfId="0" applyFont="1" applyFill="1" applyAlignment="1">
      <alignment horizontal="center"/>
    </xf>
    <xf numFmtId="0" fontId="2" fillId="0" borderId="1" xfId="0" applyFont="1" applyBorder="1" applyAlignment="1" applyProtection="1">
      <alignment horizontal="left"/>
      <protection locked="0" hidden="1"/>
    </xf>
    <xf numFmtId="0" fontId="2" fillId="5" borderId="2" xfId="0" applyFont="1" applyFill="1" applyBorder="1" applyAlignment="1">
      <alignment horizontal="left" wrapText="1"/>
    </xf>
    <xf numFmtId="0" fontId="2" fillId="5" borderId="0" xfId="0" applyFont="1" applyFill="1" applyAlignment="1">
      <alignment horizontal="left" vertical="center" wrapText="1"/>
    </xf>
    <xf numFmtId="0" fontId="14" fillId="0" borderId="2" xfId="0" applyFont="1" applyBorder="1" applyAlignment="1" applyProtection="1">
      <alignment horizontal="left" vertical="center" wrapText="1"/>
      <protection locked="0" hidden="1"/>
    </xf>
    <xf numFmtId="49" fontId="2" fillId="0" borderId="3" xfId="0" applyNumberFormat="1" applyFont="1" applyBorder="1" applyAlignment="1" applyProtection="1">
      <alignment horizontal="left" vertical="center"/>
      <protection locked="0" hidden="1"/>
    </xf>
    <xf numFmtId="49" fontId="2" fillId="0" borderId="4" xfId="0" applyNumberFormat="1" applyFont="1" applyBorder="1" applyAlignment="1" applyProtection="1">
      <alignment horizontal="left" vertical="center"/>
      <protection locked="0" hidden="1"/>
    </xf>
    <xf numFmtId="49" fontId="2" fillId="0" borderId="5" xfId="0" applyNumberFormat="1" applyFont="1" applyBorder="1" applyAlignment="1" applyProtection="1">
      <alignment horizontal="left" vertical="center"/>
      <protection locked="0" hidden="1"/>
    </xf>
    <xf numFmtId="0" fontId="16" fillId="5" borderId="0" xfId="0" applyFont="1" applyFill="1" applyAlignment="1">
      <alignment horizontal="left" vertical="top" wrapText="1"/>
    </xf>
    <xf numFmtId="0" fontId="2" fillId="5" borderId="2" xfId="0" applyFont="1" applyFill="1" applyBorder="1" applyAlignment="1">
      <alignment horizontal="left" wrapText="1" indent="2"/>
    </xf>
    <xf numFmtId="0" fontId="2" fillId="5" borderId="2" xfId="0" applyFont="1" applyFill="1" applyBorder="1" applyAlignment="1">
      <alignment horizontal="left" vertical="center" wrapText="1" indent="4"/>
    </xf>
  </cellXfs>
  <cellStyles count="2">
    <cellStyle name="Comma" xfId="1" builtinId="3"/>
    <cellStyle name="Normal" xfId="0" builtinId="0"/>
  </cellStyles>
  <dxfs count="5">
    <dxf>
      <numFmt numFmtId="166" formatCode=";;;"/>
    </dxf>
    <dxf>
      <font>
        <color rgb="FFC00000"/>
      </font>
    </dxf>
    <dxf>
      <font>
        <b/>
        <i val="0"/>
      </font>
    </dxf>
    <dxf>
      <font>
        <color theme="9" tint="-0.24994659260841701"/>
      </font>
    </dxf>
    <dxf>
      <font>
        <b/>
        <i val="0"/>
      </font>
    </dxf>
  </dxfs>
  <tableStyles count="0" defaultTableStyle="TableStyleMedium2" defaultPivotStyle="PivotStyleLight16"/>
  <colors>
    <mruColors>
      <color rgb="FFEBF7FB"/>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281940</xdr:colOff>
          <xdr:row>72</xdr:row>
          <xdr:rowOff>0</xdr:rowOff>
        </xdr:from>
        <xdr:to>
          <xdr:col>4</xdr:col>
          <xdr:colOff>152400</xdr:colOff>
          <xdr:row>73</xdr:row>
          <xdr:rowOff>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73</xdr:row>
          <xdr:rowOff>76200</xdr:rowOff>
        </xdr:from>
        <xdr:to>
          <xdr:col>4</xdr:col>
          <xdr:colOff>152400</xdr:colOff>
          <xdr:row>74</xdr:row>
          <xdr:rowOff>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LieltirgotavuSaraksts" displayName="LieltirgotavuSaraksts" ref="E3:R85" totalsRowShown="0">
  <autoFilter ref="E3:R85" xr:uid="{00000000-000C-0000-FFFF-FFFF00000000}"/>
  <sortState xmlns:xlrd2="http://schemas.microsoft.com/office/spreadsheetml/2017/richdata2" ref="E4:R85">
    <sortCondition ref="E3:E85"/>
  </sortState>
  <tableColumns count="14">
    <tableColumn id="1" xr3:uid="{BF317596-E034-4154-8951-2E31D3113842}" name="LicencUnikCipar"/>
    <tableColumn id="2" xr3:uid="{4C0331E8-CB33-4C9F-B8F0-C13D6AA55F40}" name="ZV_PHARM_OWNER.LEGAL_PERSON_OBJECTS.NAME"/>
    <tableColumn id="3" xr3:uid="{2F99CE8C-1C73-40AA-8C48-420E800B4662}" name="ZV_ZR_OWNER.LEGAL_PERSONS(LPR_LPR_OWNER_ID).REG_NUM"/>
    <tableColumn id="4" xr3:uid="{26B6ED31-BF1F-4D7F-929A-B24B90358FD8}" name="ZV_ZR_OWNER.LEGAL_PERSONS(LPR_LPR_OWNER_ID).NAME"/>
    <tableColumn id="5" xr3:uid="{186E2DD6-3C20-48D8-A0C1-E8FD0A15759E}" name="ZV_PHARM_OWNER.LEGAL_PERSON_OBJECTS.ZV_ZR_OWNER.ADDRESSES.PHONE"/>
    <tableColumn id="6" xr3:uid="{CBA1C8DC-9009-4CC9-919A-86629F67AE25}" name="E-pasti"/>
    <tableColumn id="7" xr3:uid="{EB8E7D81-C2CA-4D54-AE50-D661CB789F64}" name="PLC_ID"/>
    <tableColumn id="8" xr3:uid="{F35FDCF9-1CEE-48EA-976A-69AF5BFCF9FA}" name="HIST_STATUS"/>
    <tableColumn id="9" xr3:uid="{AA33D50F-DC57-4399-B571-1DB4581DC6F3}" name="ZV_PHARM_OWNER.PHARM_LICENCE_STATUSES.IS_ACTIVE"/>
    <tableColumn id="10" xr3:uid="{EB6D695C-FD28-4DDD-956E-15EA6BB112AB}" name="ZV_PHARM_OWNER.PHARM_LICENCE_STATUSES.NAME"/>
    <tableColumn id="11" xr3:uid="{0EBD5E59-8C37-4325-9F4D-6151BAF715CD}" name="ZV_PHARM_OWNER.PHARM_LICENCE_TYPES.CODE"/>
    <tableColumn id="12" xr3:uid="{4421AC0F-AEB4-4255-AA34-EBCE78DAEC49}" name="ZV_PHARM_OWNER.PHARM_LICENCE_TYPES.NAME"/>
    <tableColumn id="13" xr3:uid="{17DAE05E-4DB6-46C9-9E4B-E4BBFCBF2E40}" name="ZV_PHARM_OWNER.PHARM_LICENCE_TYPES.DESCRIPTION"/>
    <tableColumn id="14" xr3:uid="{48A190F5-F77C-468E-8EE2-04F553EEAC10}" name="CODE"/>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4AECCC-5AD2-4734-8A44-72B516AD603B}" name="VeidlapasDati_lielt" displayName="VeidlapasDati_lielt" ref="B3:AZ4" totalsRowShown="0">
  <autoFilter ref="B3:AZ4" xr:uid="{AF4AECCC-5AD2-4734-8A44-72B516AD603B}"/>
  <tableColumns count="51">
    <tableColumn id="1" xr3:uid="{646DC532-0065-40C8-8E30-9ABF0F099E46}" name="Gads">
      <calculatedColumnFormula>VeidlapaLieltirg!D8</calculatedColumnFormula>
    </tableColumn>
    <tableColumn id="2" xr3:uid="{91A39892-30B8-4428-BCBC-DCB27B5E774F}" name="komersanta nosaukums">
      <calculatedColumnFormula>VeidlapaLieltirg!F12</calculatedColumnFormula>
    </tableColumn>
    <tableColumn id="3" xr3:uid="{1CE4DCF4-8C3A-424A-9702-2A470D3EB322}" name="saimnieciskās darbības veicēja vārds, uzvārds un  reģistrācijas kods Valsts ieņēmumu dienestā">
      <calculatedColumnFormula>VeidlapaLieltirg!F13</calculatedColumnFormula>
    </tableColumn>
    <tableColumn id="4" xr3:uid="{8B94AB34-2310-429B-A9DC-F7860A6370A7}" name="reģistrācijas numurs komercreģistrā (neattiecas uz saimnieciskās darbības veicēju)">
      <calculatedColumnFormula>VeidlapaLieltirg!F14</calculatedColumnFormula>
    </tableColumn>
    <tableColumn id="5" xr3:uid="{1AE4B442-C09B-4BF1-882E-A27CE21E3BF6}" name="zāļu lieltirgotavas nosaukums">
      <calculatedColumnFormula>VeidlapaLieltirg!F15</calculatedColumnFormula>
    </tableColumn>
    <tableColumn id="6" xr3:uid="{E9413269-B9E8-4D40-A835-0141BB22EB64}" name="licences numurs zāļu lieltirgotavas atvēršanai (darbībai)">
      <calculatedColumnFormula>VeidlapaLieltirg!F16</calculatedColumnFormula>
    </tableColumn>
    <tableColumn id="7" xr3:uid="{664D13CB-6163-4E1E-8437-B203000A5B38}" name="tālrunis">
      <calculatedColumnFormula>VeidlapaLieltirg!F17</calculatedColumnFormula>
    </tableColumn>
    <tableColumn id="8" xr3:uid="{0F37F167-8951-4C15-AFEB-27C00DBF6A63}" name="e-pasta adrese">
      <calculatedColumnFormula>VeidlapaLieltirg!F18</calculatedColumnFormula>
    </tableColumn>
    <tableColumn id="9" xr3:uid="{302BAEA9-3C87-4D63-9FA3-C7D3E9C8F5E2}" name="Licences nr cipari">
      <calculatedColumnFormula>Aprekini!B16</calculatedColumnFormula>
    </tableColumn>
    <tableColumn id="10" xr3:uid="{D5C136CF-9DFE-4182-A82C-720E073D87E5}" name="Licences nr no zvais">
      <calculatedColumnFormula>VLOOKUP(VeidlapasDati_lielt[[#This Row],[Licences nr cipari]],LieltirgotavuSaraksts[],14,FALSE)</calculatedColumnFormula>
    </tableColumn>
    <tableColumn id="11" xr3:uid="{577A34D9-49C4-4DAB-9F09-94914E8BD774}" name="medikamenti (311)">
      <calculatedColumnFormula>VeidlapaLieltirg!G36</calculatedColumnFormula>
    </tableColumn>
    <tableColumn id="12" xr3:uid="{52EF837B-4EA0-4795-AA5B-C78945A4CE0B}" name="aktīvās un citas vielas (312)">
      <calculatedColumnFormula>VeidlapaLieltirg!G37</calculatedColumnFormula>
    </tableColumn>
    <tableColumn id="13" xr3:uid="{6B16E94C-1695-4E41-922B-A803E800C230}" name="pārējās preces (313)">
      <calculatedColumnFormula>VeidlapaLieltirg!G38</calculatedColumnFormula>
    </tableColumn>
    <tableColumn id="14" xr3:uid="{73413794-9B36-471A-97A0-138900A3CF39}" name="PVN (311)">
      <calculatedColumnFormula>VeidlapaLieltirg!H36</calculatedColumnFormula>
    </tableColumn>
    <tableColumn id="15" xr3:uid="{78FF1758-1FD8-415B-B2CA-8C32E957912E}" name="PVN (312)">
      <calculatedColumnFormula>VeidlapaLieltirg!H37</calculatedColumnFormula>
    </tableColumn>
    <tableColumn id="16" xr3:uid="{DDBC1BAD-7B36-4830-9462-483D12B6A7F3}" name="PVN (313)">
      <calculatedColumnFormula>VeidlapaLieltirg!H38</calculatedColumnFormula>
    </tableColumn>
    <tableColumn id="17" xr3:uid="{C367760F-BD65-4A85-A548-A79E76FD9308}" name="medikamenti (321)">
      <calculatedColumnFormula>VeidlapaLieltirg!G40</calculatedColumnFormula>
    </tableColumn>
    <tableColumn id="18" xr3:uid="{6B93A626-0ECA-401F-89B0-816CCE9A3ECF}" name="aktīvās un citas vielas (322)">
      <calculatedColumnFormula>VeidlapaLieltirg!G41</calculatedColumnFormula>
    </tableColumn>
    <tableColumn id="19" xr3:uid="{C2C58130-592C-4928-889B-6656E63136F4}" name="pārējās preces (323)">
      <calculatedColumnFormula>VeidlapaLieltirg!G42</calculatedColumnFormula>
    </tableColumn>
    <tableColumn id="20" xr3:uid="{BD3113AD-063E-4723-AD63-AE8559246FF7}" name="PVN (321)">
      <calculatedColumnFormula>VeidlapaLieltirg!H40</calculatedColumnFormula>
    </tableColumn>
    <tableColumn id="21" xr3:uid="{7D9398B1-06DA-493E-B630-E03FC52639A8}" name="PVN (322)">
      <calculatedColumnFormula>VeidlapaLieltirg!H41</calculatedColumnFormula>
    </tableColumn>
    <tableColumn id="22" xr3:uid="{11433C75-33B2-4E67-BC79-0357B65E9731}" name="PVN (323)">
      <calculatedColumnFormula>VeidlapaLieltirg!H42</calculatedColumnFormula>
    </tableColumn>
    <tableColumn id="23" xr3:uid="{3E79FD69-3AA5-464A-9FAB-BA17CC5DA11C}" name="medikamenti (331)">
      <calculatedColumnFormula>VeidlapaLieltirg!G44</calculatedColumnFormula>
    </tableColumn>
    <tableColumn id="24" xr3:uid="{1B4D4280-550A-4DB6-878C-CCF0C9F0571C}" name="aktīvās un citas vielas (332)">
      <calculatedColumnFormula>VeidlapaLieltirg!G45</calculatedColumnFormula>
    </tableColumn>
    <tableColumn id="25" xr3:uid="{71798F36-A23F-471F-8871-FA7593B39E7E}" name="pārējās preces (333)">
      <calculatedColumnFormula>VeidlapaLieltirg!G46</calculatedColumnFormula>
    </tableColumn>
    <tableColumn id="26" xr3:uid="{D69909A5-FA28-4881-8D22-EC6C43CD7B5B}" name="PVN (331)">
      <calculatedColumnFormula>VeidlapaLieltirg!H44</calculatedColumnFormula>
    </tableColumn>
    <tableColumn id="27" xr3:uid="{FE69EA7E-1A67-4B25-B340-BAFFA3BC6F20}" name="PVN (332)">
      <calculatedColumnFormula>VeidlapaLieltirg!H45</calculatedColumnFormula>
    </tableColumn>
    <tableColumn id="28" xr3:uid="{4E69726A-95F5-4AA7-9C7E-371A65905A2D}" name="PVN (333)">
      <calculatedColumnFormula>VeidlapaLieltirg!H46</calculatedColumnFormula>
    </tableColumn>
    <tableColumn id="29" xr3:uid="{379D37CC-6160-40AB-9271-F74A09474EB9}" name="medikamenti (341)">
      <calculatedColumnFormula>VeidlapaLieltirg!G48</calculatedColumnFormula>
    </tableColumn>
    <tableColumn id="30" xr3:uid="{6F0B132C-2BD9-4D56-B52F-2DF6706EEF0C}" name="aktīvās un citas vielas (342)">
      <calculatedColumnFormula>VeidlapaLieltirg!G49</calculatedColumnFormula>
    </tableColumn>
    <tableColumn id="31" xr3:uid="{DD2456D0-604B-4BFC-A286-57C2A6CBC678}" name="pārējās preces (343)">
      <calculatedColumnFormula>VeidlapaLieltirg!G50</calculatedColumnFormula>
    </tableColumn>
    <tableColumn id="32" xr3:uid="{0F6EA945-3A6E-4B7F-9A55-80E5330FC267}" name="PVN (341)">
      <calculatedColumnFormula>VeidlapaLieltirg!H48</calculatedColumnFormula>
    </tableColumn>
    <tableColumn id="33" xr3:uid="{001A49EC-708A-48FF-8A34-423C78BFA7B8}" name="PVN (342)">
      <calculatedColumnFormula>VeidlapaLieltirg!H49</calculatedColumnFormula>
    </tableColumn>
    <tableColumn id="34" xr3:uid="{819EF288-4BF4-4F17-9DEF-79AAC0802B2E}" name="PVN (343)">
      <calculatedColumnFormula>VeidlapaLieltirg!H50</calculatedColumnFormula>
    </tableColumn>
    <tableColumn id="35" xr3:uid="{C02A77C3-0E08-4053-B20B-52A72490429D}" name="medikamenti (351)">
      <calculatedColumnFormula>VeidlapaLieltirg!G52</calculatedColumnFormula>
    </tableColumn>
    <tableColumn id="36" xr3:uid="{29207463-4BD8-478D-9B7F-CE7998435BFE}" name="aktīvās un citas vielas (352)">
      <calculatedColumnFormula>VeidlapaLieltirg!G53</calculatedColumnFormula>
    </tableColumn>
    <tableColumn id="37" xr3:uid="{99A445ED-460E-411C-976D-FF557FCC549D}" name="pārējās preces (353)">
      <calculatedColumnFormula>VeidlapaLieltirg!G54</calculatedColumnFormula>
    </tableColumn>
    <tableColumn id="38" xr3:uid="{0DF7370F-7F8E-4792-822E-CBB82CC504AF}" name="PVN (351)">
      <calculatedColumnFormula>VeidlapaLieltirg!H52</calculatedColumnFormula>
    </tableColumn>
    <tableColumn id="39" xr3:uid="{06A2CBF8-5412-4E99-9A9B-99116C02A316}" name="PVN (352)">
      <calculatedColumnFormula>VeidlapaLieltirg!H53</calculatedColumnFormula>
    </tableColumn>
    <tableColumn id="40" xr3:uid="{34A0080B-D603-4B1E-B01A-17F503CA38AE}" name="PVN (353)">
      <calculatedColumnFormula>VeidlapaLieltirg!H54</calculatedColumnFormula>
    </tableColumn>
    <tableColumn id="41" xr3:uid="{E07769D9-7646-4DDD-85CA-96CA356E9F1A}" name="medikamenti (411)">
      <calculatedColumnFormula>VeidlapaLieltirg!G62</calculatedColumnFormula>
    </tableColumn>
    <tableColumn id="42" xr3:uid="{0E8C1EA5-1C10-4E04-9F6F-5490BEA84F52}" name="aktīvās un citas vielas (412)">
      <calculatedColumnFormula>VeidlapaLieltirg!G63</calculatedColumnFormula>
    </tableColumn>
    <tableColumn id="43" xr3:uid="{D5EF81DB-8DC8-427D-9437-48CFD7DF1132}" name="pārējās preces (413)">
      <calculatedColumnFormula>VeidlapaLieltirg!G64</calculatedColumnFormula>
    </tableColumn>
    <tableColumn id="47" xr3:uid="{871216ED-289C-4780-AF81-0211A6B7083B}" name="medikamenti (421)">
      <calculatedColumnFormula>VeidlapaLieltirg!G66</calculatedColumnFormula>
    </tableColumn>
    <tableColumn id="48" xr3:uid="{A2ADE919-9EDE-4784-B8E3-7F5274EC73D4}" name="aktīvās un citas vielas (422)">
      <calculatedColumnFormula>VeidlapaLieltirg!G67</calculatedColumnFormula>
    </tableColumn>
    <tableColumn id="49" xr3:uid="{3C8BD6D9-7919-4D48-8FE1-F1CB32E7A26A}" name="pārējās preces (423)">
      <calculatedColumnFormula>VeidlapaLieltirg!G68</calculatedColumnFormula>
    </tableColumn>
    <tableColumn id="50" xr3:uid="{74FB32DF-53B1-4FAF-9199-3A7E5B235D7A}" name="Piekritu publiskosanai">
      <calculatedColumnFormula>Aprekini!C22</calculatedColumnFormula>
    </tableColumn>
    <tableColumn id="51" xr3:uid="{7E97FFA1-F828-42B3-86C4-35571509CAE8}" name="Atbildīgā amatpersona">
      <calculatedColumnFormula>VeidlapaLieltirg!C79</calculatedColumnFormula>
    </tableColumn>
    <tableColumn id="54" xr3:uid="{453F94E9-C777-4BE5-AB69-BC218B2E564C}" name="Komersanta pārstāvis">
      <calculatedColumnFormula>VeidlapaLieltirg!C85</calculatedColumnFormula>
    </tableColumn>
    <tableColumn id="52" xr3:uid="{C9B0A4B2-91C5-4DE7-A90E-04D42FD2B640}" name="Vieta">
      <calculatedColumnFormula>VeidlapaLieltirg!C88</calculatedColumnFormula>
    </tableColumn>
    <tableColumn id="53" xr3:uid="{A35B0FEC-CBE4-45DF-BF17-7067972B82BF}" name="Datums">
      <calculatedColumnFormula>VeidlapaLieltirg!F88</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2"/>
  <sheetViews>
    <sheetView showGridLines="0" showRowColHeaders="0" tabSelected="1" zoomScale="85" zoomScaleNormal="85" zoomScaleSheetLayoutView="55" workbookViewId="0">
      <selection activeCell="H81" sqref="H81"/>
    </sheetView>
  </sheetViews>
  <sheetFormatPr defaultColWidth="0" defaultRowHeight="14.4" zeroHeight="1" x14ac:dyDescent="0.3"/>
  <cols>
    <col min="1" max="1" width="2.21875" customWidth="1"/>
    <col min="2" max="2" width="7.21875" customWidth="1"/>
    <col min="3" max="3" width="10.5546875" customWidth="1"/>
    <col min="4" max="4" width="6.5546875" customWidth="1"/>
    <col min="5" max="5" width="35.21875" customWidth="1"/>
    <col min="6" max="6" width="11.21875" bestFit="1" customWidth="1"/>
    <col min="7" max="8" width="25.77734375" customWidth="1"/>
    <col min="9" max="9" width="2.21875" customWidth="1"/>
    <col min="10" max="11" width="9.21875" hidden="1" customWidth="1"/>
    <col min="12" max="16384" width="9.21875" style="6" hidden="1"/>
  </cols>
  <sheetData>
    <row r="1" spans="1:19" ht="82.5" customHeight="1" x14ac:dyDescent="0.3">
      <c r="A1" s="9"/>
      <c r="B1" s="9"/>
      <c r="C1" s="9"/>
      <c r="D1" s="9"/>
      <c r="E1" s="9"/>
      <c r="F1" s="9"/>
      <c r="G1" s="38" t="s">
        <v>140</v>
      </c>
      <c r="H1" s="38"/>
      <c r="I1" s="9"/>
      <c r="J1" s="6"/>
      <c r="K1" s="6"/>
    </row>
    <row r="2" spans="1:19" ht="13.8" x14ac:dyDescent="0.25">
      <c r="A2" s="9"/>
      <c r="B2" s="36" t="s">
        <v>138</v>
      </c>
      <c r="C2" s="36"/>
      <c r="D2" s="36"/>
      <c r="E2" s="36"/>
      <c r="F2" s="36"/>
      <c r="G2" s="36"/>
      <c r="H2" s="36"/>
      <c r="I2" s="9"/>
      <c r="J2" s="6"/>
      <c r="K2" s="6"/>
    </row>
    <row r="3" spans="1:19" ht="17.399999999999999" x14ac:dyDescent="0.3">
      <c r="A3" s="9"/>
      <c r="B3" s="39" t="s">
        <v>55</v>
      </c>
      <c r="C3" s="39"/>
      <c r="D3" s="39"/>
      <c r="E3" s="39"/>
      <c r="F3" s="39"/>
      <c r="G3" s="39"/>
      <c r="H3" s="39"/>
      <c r="I3" s="9"/>
      <c r="J3" s="6"/>
      <c r="K3" s="6"/>
    </row>
    <row r="4" spans="1:19" ht="13.8" x14ac:dyDescent="0.25">
      <c r="A4" s="9"/>
      <c r="B4" s="9"/>
      <c r="C4" s="9"/>
      <c r="D4" s="9"/>
      <c r="E4" s="9"/>
      <c r="F4" s="9"/>
      <c r="G4" s="9"/>
      <c r="H4" s="9"/>
      <c r="I4" s="9"/>
      <c r="J4" s="6"/>
      <c r="K4" s="6"/>
    </row>
    <row r="5" spans="1:19" ht="15.6" x14ac:dyDescent="0.3">
      <c r="A5" s="9"/>
      <c r="B5" s="10" t="s">
        <v>56</v>
      </c>
      <c r="C5" s="10"/>
      <c r="D5" s="10"/>
      <c r="E5" s="9"/>
      <c r="F5" s="9"/>
      <c r="G5" s="9"/>
      <c r="H5" s="11" t="s">
        <v>17</v>
      </c>
      <c r="I5" s="9"/>
      <c r="J5" s="6"/>
      <c r="K5" s="27"/>
      <c r="L5" s="27"/>
      <c r="M5"/>
      <c r="S5" s="27"/>
    </row>
    <row r="6" spans="1:19" ht="15.6" x14ac:dyDescent="0.3">
      <c r="A6" s="9"/>
      <c r="B6" s="12" t="s">
        <v>139</v>
      </c>
      <c r="C6" s="12"/>
      <c r="D6" s="12"/>
      <c r="E6" s="9"/>
      <c r="F6" s="9"/>
      <c r="G6" s="9"/>
      <c r="H6" s="9"/>
      <c r="I6" s="9"/>
      <c r="J6" s="6"/>
      <c r="K6" s="27"/>
      <c r="L6" s="27"/>
      <c r="M6"/>
      <c r="S6" s="27"/>
    </row>
    <row r="7" spans="1:19" x14ac:dyDescent="0.3">
      <c r="A7" s="9"/>
      <c r="B7" s="9"/>
      <c r="C7" s="9"/>
      <c r="D7" s="9"/>
      <c r="E7" s="9"/>
      <c r="F7" s="9"/>
      <c r="G7" s="9"/>
      <c r="H7" s="9"/>
      <c r="I7" s="9"/>
      <c r="J7" s="6"/>
      <c r="K7" s="27"/>
      <c r="L7" s="27"/>
      <c r="M7"/>
      <c r="S7" s="27"/>
    </row>
    <row r="8" spans="1:19" ht="15.6" x14ac:dyDescent="0.3">
      <c r="A8" s="9"/>
      <c r="B8" s="13" t="s">
        <v>22</v>
      </c>
      <c r="C8" s="13"/>
      <c r="D8" s="14">
        <v>2025</v>
      </c>
      <c r="E8" s="13" t="s">
        <v>23</v>
      </c>
      <c r="F8" s="9"/>
      <c r="G8" s="9"/>
      <c r="H8" s="9"/>
      <c r="I8" s="9"/>
      <c r="J8" s="6"/>
      <c r="K8" s="27"/>
      <c r="L8" s="27"/>
      <c r="M8"/>
      <c r="S8" s="27"/>
    </row>
    <row r="9" spans="1:19" x14ac:dyDescent="0.3">
      <c r="A9" s="9"/>
      <c r="B9" s="9"/>
      <c r="C9" s="9"/>
      <c r="D9" s="9"/>
      <c r="E9" s="9"/>
      <c r="F9" s="9"/>
      <c r="G9" s="9"/>
      <c r="H9" s="9"/>
      <c r="I9" s="9"/>
      <c r="J9" s="6"/>
      <c r="K9" s="27"/>
      <c r="L9" s="27"/>
      <c r="M9"/>
      <c r="S9" s="27"/>
    </row>
    <row r="10" spans="1:19" ht="15.6" x14ac:dyDescent="0.3">
      <c r="A10" s="9"/>
      <c r="B10" s="12" t="s">
        <v>16</v>
      </c>
      <c r="C10" s="12"/>
      <c r="D10" s="12"/>
      <c r="E10" s="9"/>
      <c r="F10" s="9"/>
      <c r="G10" s="9"/>
      <c r="H10" s="9"/>
      <c r="I10" s="9"/>
      <c r="J10" s="6"/>
      <c r="K10" s="27"/>
      <c r="L10" s="27"/>
      <c r="M10"/>
      <c r="S10" s="27"/>
    </row>
    <row r="11" spans="1:19" ht="5.25" customHeight="1" x14ac:dyDescent="0.25">
      <c r="A11" s="9"/>
      <c r="B11" s="9"/>
      <c r="C11" s="9"/>
      <c r="D11" s="9"/>
      <c r="E11" s="9"/>
      <c r="F11" s="9"/>
      <c r="G11" s="9"/>
      <c r="H11" s="9"/>
      <c r="I11" s="9"/>
      <c r="J11" s="6"/>
      <c r="K11" s="27"/>
      <c r="L11" s="27"/>
      <c r="M11" s="27"/>
      <c r="S11" s="27"/>
    </row>
    <row r="12" spans="1:19" ht="38.25" customHeight="1" x14ac:dyDescent="0.25">
      <c r="A12" s="9"/>
      <c r="B12" s="15" t="s">
        <v>6</v>
      </c>
      <c r="C12" s="37" t="s">
        <v>7</v>
      </c>
      <c r="D12" s="37"/>
      <c r="E12" s="37"/>
      <c r="F12" s="49" t="s">
        <v>626</v>
      </c>
      <c r="G12" s="49"/>
      <c r="H12" s="49"/>
      <c r="I12" s="9"/>
      <c r="J12" s="6"/>
      <c r="K12" s="27"/>
      <c r="L12" s="27"/>
      <c r="M12" s="27"/>
      <c r="S12" s="27"/>
    </row>
    <row r="13" spans="1:19" ht="36.75" customHeight="1" x14ac:dyDescent="0.25">
      <c r="A13" s="9"/>
      <c r="B13" s="15" t="s">
        <v>8</v>
      </c>
      <c r="C13" s="37" t="s">
        <v>9</v>
      </c>
      <c r="D13" s="37"/>
      <c r="E13" s="37"/>
      <c r="F13" s="49"/>
      <c r="G13" s="49"/>
      <c r="H13" s="49"/>
      <c r="I13" s="9"/>
      <c r="J13" s="7"/>
      <c r="K13" s="27"/>
      <c r="L13" s="27"/>
      <c r="M13" s="27"/>
      <c r="S13" s="27"/>
    </row>
    <row r="14" spans="1:19" ht="36.75" customHeight="1" x14ac:dyDescent="0.25">
      <c r="A14" s="9"/>
      <c r="B14" s="15" t="s">
        <v>10</v>
      </c>
      <c r="C14" s="37" t="s">
        <v>11</v>
      </c>
      <c r="D14" s="37"/>
      <c r="E14" s="37"/>
      <c r="F14" s="49" t="str">
        <f ca="1">IFERROR(IF(VLOOKUP("*"&amp;Aprekini!B16&amp;"*",LieltirgotavuSaraksts[],3,FALSE)=0,"",VLOOKUP("*"&amp;Aprekini!B16&amp;"*",LieltirgotavuSaraksts[],3,FALSE)),"")</f>
        <v/>
      </c>
      <c r="G14" s="49"/>
      <c r="H14" s="49"/>
      <c r="I14" s="9"/>
      <c r="J14" s="6"/>
      <c r="K14" s="27"/>
      <c r="L14" s="27"/>
      <c r="M14" s="27"/>
      <c r="S14" s="27"/>
    </row>
    <row r="15" spans="1:19" ht="45.75" customHeight="1" x14ac:dyDescent="0.25">
      <c r="A15" s="9"/>
      <c r="B15" s="15" t="s">
        <v>37</v>
      </c>
      <c r="C15" s="37" t="s">
        <v>57</v>
      </c>
      <c r="D15" s="37"/>
      <c r="E15" s="37"/>
      <c r="F15" s="49" t="s">
        <v>627</v>
      </c>
      <c r="G15" s="49"/>
      <c r="H15" s="49"/>
      <c r="I15" s="9"/>
      <c r="J15" s="6"/>
      <c r="K15" s="27"/>
      <c r="L15" s="27"/>
      <c r="M15" s="27"/>
      <c r="S15" s="27"/>
    </row>
    <row r="16" spans="1:19" ht="30.75" customHeight="1" x14ac:dyDescent="0.25">
      <c r="A16" s="9"/>
      <c r="B16" s="15" t="s">
        <v>12</v>
      </c>
      <c r="C16" s="37" t="s">
        <v>58</v>
      </c>
      <c r="D16" s="37"/>
      <c r="E16" s="37"/>
      <c r="F16" s="50"/>
      <c r="G16" s="51"/>
      <c r="H16" s="52"/>
      <c r="I16" s="9"/>
      <c r="J16" s="8"/>
      <c r="K16" s="27"/>
      <c r="L16" s="27"/>
      <c r="M16" s="27"/>
      <c r="S16" s="27"/>
    </row>
    <row r="17" spans="1:19" ht="16.5" customHeight="1" x14ac:dyDescent="0.25">
      <c r="A17" s="9"/>
      <c r="B17" s="15" t="s">
        <v>38</v>
      </c>
      <c r="C17" s="37" t="s">
        <v>14</v>
      </c>
      <c r="D17" s="37"/>
      <c r="E17" s="37"/>
      <c r="F17" s="49" t="str">
        <f ca="1">IFERROR(IF(VLOOKUP(Aprekini!B16,LieltirgotavuSaraksts[],5,FALSE)=0,"",VLOOKUP(Aprekini!B16,LieltirgotavuSaraksts[],5,FALSE)),"")</f>
        <v/>
      </c>
      <c r="G17" s="49"/>
      <c r="H17" s="49"/>
      <c r="I17" s="9"/>
      <c r="J17" s="24"/>
      <c r="K17" s="27"/>
      <c r="L17" s="27"/>
      <c r="M17" s="27"/>
      <c r="S17" s="27"/>
    </row>
    <row r="18" spans="1:19" ht="16.5" customHeight="1" x14ac:dyDescent="0.25">
      <c r="A18" s="9"/>
      <c r="B18" s="15" t="s">
        <v>13</v>
      </c>
      <c r="C18" s="37" t="s">
        <v>15</v>
      </c>
      <c r="D18" s="37"/>
      <c r="E18" s="37"/>
      <c r="F18" s="49" t="str">
        <f ca="1">IFERROR(IF(VLOOKUP(Aprekini!B16,LieltirgotavuSaraksts[],6,FALSE)=0,"",VLOOKUP(Aprekini!B16,LieltirgotavuSaraksts[],6,FALSE)),"")</f>
        <v/>
      </c>
      <c r="G18" s="49"/>
      <c r="H18" s="49"/>
      <c r="I18" s="9"/>
      <c r="J18" s="6"/>
      <c r="K18" s="27"/>
      <c r="L18" s="27"/>
      <c r="M18" s="27"/>
      <c r="S18" s="27"/>
    </row>
    <row r="19" spans="1:19" ht="13.8" x14ac:dyDescent="0.25">
      <c r="A19" s="9"/>
      <c r="B19" s="9"/>
      <c r="C19" s="9"/>
      <c r="D19" s="9"/>
      <c r="E19" s="9"/>
      <c r="F19" s="9"/>
      <c r="G19" s="9"/>
      <c r="H19" s="26" t="str">
        <f ca="1">IFERROR(IF(VLOOKUP("*"&amp;Aprekini!B16&amp;"*",#REF!,13,FALSE)=0,"",VLOOKUP("*"&amp;Aprekini!B16&amp;"*",#REF!,13,FALSE)),"")</f>
        <v/>
      </c>
      <c r="I19" s="9"/>
      <c r="J19" s="6"/>
      <c r="K19" s="27"/>
      <c r="L19" s="27"/>
      <c r="M19" s="27"/>
      <c r="S19" s="27"/>
    </row>
    <row r="20" spans="1:19" ht="13.8" x14ac:dyDescent="0.25">
      <c r="A20" s="9"/>
      <c r="B20" s="9"/>
      <c r="C20" s="9"/>
      <c r="D20" s="9"/>
      <c r="E20" s="9"/>
      <c r="F20" s="9"/>
      <c r="G20" s="9"/>
      <c r="H20" s="9"/>
      <c r="I20" s="9"/>
      <c r="J20" s="6"/>
      <c r="K20" s="27"/>
      <c r="L20" s="27"/>
      <c r="M20" s="27"/>
      <c r="S20" s="27"/>
    </row>
    <row r="21" spans="1:19" ht="27" customHeight="1" x14ac:dyDescent="0.3">
      <c r="A21" s="9"/>
      <c r="B21" s="12" t="s">
        <v>5</v>
      </c>
      <c r="C21" s="9"/>
      <c r="D21" s="9"/>
      <c r="E21" s="9"/>
      <c r="F21" s="9"/>
      <c r="G21" s="9"/>
      <c r="H21" s="9"/>
      <c r="I21" s="9"/>
      <c r="J21" s="6"/>
      <c r="K21" s="27"/>
      <c r="L21" s="27"/>
      <c r="M21" s="27"/>
      <c r="S21" s="27"/>
    </row>
    <row r="22" spans="1:19" ht="4.5" customHeight="1" x14ac:dyDescent="0.3">
      <c r="A22" s="9"/>
      <c r="B22" s="9"/>
      <c r="C22" s="12"/>
      <c r="D22" s="12"/>
      <c r="E22" s="12"/>
      <c r="F22" s="9"/>
      <c r="G22" s="9"/>
      <c r="H22" s="9"/>
      <c r="I22" s="9"/>
      <c r="J22" s="6"/>
      <c r="K22" s="27"/>
      <c r="L22" s="27"/>
      <c r="M22" s="27"/>
      <c r="S22" s="27"/>
    </row>
    <row r="23" spans="1:19" ht="27.6" x14ac:dyDescent="0.25">
      <c r="A23" s="9"/>
      <c r="B23" s="42" t="s">
        <v>0</v>
      </c>
      <c r="C23" s="42"/>
      <c r="D23" s="42"/>
      <c r="E23" s="42"/>
      <c r="F23" s="23" t="s">
        <v>1</v>
      </c>
      <c r="G23" s="23" t="s">
        <v>43</v>
      </c>
      <c r="H23" s="23" t="s">
        <v>44</v>
      </c>
      <c r="I23" s="9"/>
      <c r="J23" s="6"/>
      <c r="K23" s="27"/>
      <c r="L23" s="27"/>
      <c r="M23" s="27"/>
      <c r="S23" s="27"/>
    </row>
    <row r="24" spans="1:19" ht="13.8" x14ac:dyDescent="0.25">
      <c r="A24" s="9"/>
      <c r="B24" s="41" t="s">
        <v>2</v>
      </c>
      <c r="C24" s="41"/>
      <c r="D24" s="41"/>
      <c r="E24" s="41"/>
      <c r="F24" s="20" t="s">
        <v>3</v>
      </c>
      <c r="G24" s="20">
        <v>1</v>
      </c>
      <c r="H24" s="20">
        <v>3</v>
      </c>
      <c r="I24" s="9"/>
      <c r="J24" s="6"/>
      <c r="K24" s="27"/>
      <c r="L24" s="27"/>
      <c r="M24" s="27"/>
      <c r="S24" s="27"/>
    </row>
    <row r="25" spans="1:19" ht="49.5" customHeight="1" x14ac:dyDescent="0.25">
      <c r="A25" s="9"/>
      <c r="B25" s="43" t="s">
        <v>39</v>
      </c>
      <c r="C25" s="43"/>
      <c r="D25" s="43"/>
      <c r="E25" s="43"/>
      <c r="F25" s="21">
        <v>200</v>
      </c>
      <c r="G25" s="25">
        <f ca="1">SUM(G26:G28)</f>
        <v>1625062178.5132246</v>
      </c>
      <c r="H25" s="25">
        <f ca="1">SUM(H26:H28)</f>
        <v>145651372.72227624</v>
      </c>
      <c r="I25" s="9"/>
      <c r="J25" s="6"/>
      <c r="K25" s="27"/>
      <c r="L25" s="27"/>
      <c r="M25" s="27"/>
      <c r="S25" s="27"/>
    </row>
    <row r="26" spans="1:19" ht="18" customHeight="1" x14ac:dyDescent="0.25">
      <c r="A26" s="9"/>
      <c r="B26" s="44" t="s">
        <v>41</v>
      </c>
      <c r="C26" s="44"/>
      <c r="D26" s="44"/>
      <c r="E26" s="44"/>
      <c r="F26" s="20">
        <v>210</v>
      </c>
      <c r="G26" s="25">
        <f ca="1">SUMIF($B$34:$G$68,B26,$G$34:$G$68)</f>
        <v>1314328126.5720019</v>
      </c>
      <c r="H26" s="25">
        <f ca="1">SUMIF($B$34:$G$68,B26,$H$34:$H$68)</f>
        <v>100302663.50367406</v>
      </c>
      <c r="I26" s="9"/>
      <c r="J26" s="6"/>
      <c r="K26" s="27"/>
      <c r="L26" s="27"/>
      <c r="M26" s="27"/>
      <c r="S26" s="27"/>
    </row>
    <row r="27" spans="1:19" ht="13.8" x14ac:dyDescent="0.25">
      <c r="A27" s="9"/>
      <c r="B27" s="44" t="s">
        <v>40</v>
      </c>
      <c r="C27" s="44"/>
      <c r="D27" s="44"/>
      <c r="E27" s="44"/>
      <c r="F27" s="20">
        <v>220</v>
      </c>
      <c r="G27" s="25">
        <f ca="1">SUMIF($B$34:$G$68,B27,$G$34:$G$68)</f>
        <v>15608034.699999999</v>
      </c>
      <c r="H27" s="25">
        <f ca="1">SUMIF($B$34:$G$68,B27,$H$34:$H$68)</f>
        <v>81870.854799999986</v>
      </c>
      <c r="I27" s="9"/>
      <c r="J27" s="6"/>
      <c r="K27" s="27"/>
      <c r="L27" s="27"/>
      <c r="M27" s="27"/>
      <c r="S27" s="27"/>
    </row>
    <row r="28" spans="1:19" customFormat="1" ht="18" customHeight="1" x14ac:dyDescent="0.3">
      <c r="A28" s="9"/>
      <c r="B28" s="44" t="s">
        <v>4</v>
      </c>
      <c r="C28" s="44"/>
      <c r="D28" s="44"/>
      <c r="E28" s="44"/>
      <c r="F28" s="20">
        <v>230</v>
      </c>
      <c r="G28" s="25">
        <f ca="1">SUMIF($B$34:$G$68,B28,$G$34:$G$68)</f>
        <v>295126017.24122262</v>
      </c>
      <c r="H28" s="25">
        <f ca="1">SUMIF($B$34:$G$68,B28,$H$34:$H$68)</f>
        <v>45266838.36380218</v>
      </c>
      <c r="I28" s="9"/>
      <c r="K28" s="28"/>
      <c r="L28" s="28"/>
      <c r="M28" s="28"/>
      <c r="O28" s="6"/>
      <c r="S28" s="28"/>
    </row>
    <row r="29" spans="1:19" customFormat="1" x14ac:dyDescent="0.3">
      <c r="A29" s="9"/>
      <c r="B29" s="9"/>
      <c r="C29" s="9"/>
      <c r="D29" s="9"/>
      <c r="E29" s="9"/>
      <c r="F29" s="9"/>
      <c r="G29" s="9"/>
      <c r="H29" s="30"/>
      <c r="I29" s="9"/>
      <c r="K29" s="28"/>
      <c r="L29" s="28"/>
      <c r="M29" s="28"/>
      <c r="O29" s="6"/>
      <c r="S29" s="28"/>
    </row>
    <row r="30" spans="1:19" customFormat="1" ht="16.5" customHeight="1" x14ac:dyDescent="0.3">
      <c r="A30" s="9"/>
      <c r="B30" s="12" t="s">
        <v>42</v>
      </c>
      <c r="C30" s="12"/>
      <c r="D30" s="12"/>
      <c r="E30" s="9"/>
      <c r="F30" s="9"/>
      <c r="G30" s="9"/>
      <c r="H30" s="9"/>
      <c r="I30" s="9"/>
      <c r="K30" s="28"/>
      <c r="L30" s="28"/>
      <c r="M30" s="28"/>
      <c r="O30" s="6"/>
      <c r="S30" s="28"/>
    </row>
    <row r="31" spans="1:19" customFormat="1" ht="4.5" customHeight="1" x14ac:dyDescent="0.3">
      <c r="A31" s="9"/>
      <c r="B31" s="9"/>
      <c r="C31" s="9"/>
      <c r="D31" s="9"/>
      <c r="E31" s="9"/>
      <c r="F31" s="9"/>
      <c r="G31" s="9"/>
      <c r="H31" s="9"/>
      <c r="I31" s="9"/>
      <c r="K31" s="28"/>
      <c r="L31" s="28"/>
      <c r="M31" s="28"/>
      <c r="O31" s="6"/>
      <c r="S31" s="28"/>
    </row>
    <row r="32" spans="1:19" customFormat="1" ht="27.6" x14ac:dyDescent="0.3">
      <c r="A32" s="9"/>
      <c r="B32" s="42" t="s">
        <v>0</v>
      </c>
      <c r="C32" s="42"/>
      <c r="D32" s="42"/>
      <c r="E32" s="42"/>
      <c r="F32" s="23" t="s">
        <v>1</v>
      </c>
      <c r="G32" s="23" t="s">
        <v>43</v>
      </c>
      <c r="H32" s="23" t="s">
        <v>44</v>
      </c>
      <c r="I32" s="9"/>
      <c r="K32" s="28"/>
      <c r="L32" s="28"/>
      <c r="M32" s="28"/>
      <c r="O32" s="6"/>
      <c r="S32" s="28"/>
    </row>
    <row r="33" spans="1:19" ht="13.8" x14ac:dyDescent="0.25">
      <c r="A33" s="9"/>
      <c r="B33" s="41" t="s">
        <v>2</v>
      </c>
      <c r="C33" s="41"/>
      <c r="D33" s="41"/>
      <c r="E33" s="41"/>
      <c r="F33" s="20" t="s">
        <v>3</v>
      </c>
      <c r="G33" s="20">
        <v>1</v>
      </c>
      <c r="H33" s="20">
        <v>3</v>
      </c>
      <c r="I33" s="9"/>
      <c r="J33" s="6"/>
      <c r="K33" s="27"/>
      <c r="L33" s="27"/>
      <c r="M33" s="27"/>
      <c r="S33" s="27"/>
    </row>
    <row r="34" spans="1:19" ht="48" customHeight="1" x14ac:dyDescent="0.25">
      <c r="A34" s="9"/>
      <c r="B34" s="43" t="s">
        <v>59</v>
      </c>
      <c r="C34" s="43"/>
      <c r="D34" s="43"/>
      <c r="E34" s="43"/>
      <c r="F34" s="21">
        <v>300</v>
      </c>
      <c r="G34" s="25">
        <f>SUM(G35,G39,G43,G47,G51)</f>
        <v>1013802246.0483997</v>
      </c>
      <c r="H34" s="25">
        <f>SUM(H35,H39,H43,H47,H51)</f>
        <v>145651372.72227621</v>
      </c>
      <c r="I34" s="9"/>
      <c r="J34" s="6"/>
      <c r="K34" s="27"/>
      <c r="L34" s="27"/>
      <c r="M34" s="27"/>
      <c r="S34" s="27"/>
    </row>
    <row r="35" spans="1:19" ht="54.75" customHeight="1" x14ac:dyDescent="0.25">
      <c r="A35" s="9"/>
      <c r="B35" s="47" t="s">
        <v>45</v>
      </c>
      <c r="C35" s="47"/>
      <c r="D35" s="47"/>
      <c r="E35" s="47"/>
      <c r="F35" s="21">
        <v>310</v>
      </c>
      <c r="G35" s="25">
        <f>SUM(G36:G38)</f>
        <v>654430411.28825665</v>
      </c>
      <c r="H35" s="25">
        <f>SUM(H36:H38)</f>
        <v>91777407.0303545</v>
      </c>
      <c r="I35" s="9"/>
      <c r="J35" s="6"/>
      <c r="K35" s="27"/>
      <c r="L35" s="27"/>
      <c r="M35" s="27"/>
      <c r="S35" s="27"/>
    </row>
    <row r="36" spans="1:19" ht="15" customHeight="1" x14ac:dyDescent="0.25">
      <c r="A36" s="9"/>
      <c r="B36" s="44" t="s">
        <v>41</v>
      </c>
      <c r="C36" s="44"/>
      <c r="D36" s="44"/>
      <c r="E36" s="44"/>
      <c r="F36" s="20">
        <v>311</v>
      </c>
      <c r="G36" s="22">
        <v>488794511.63800204</v>
      </c>
      <c r="H36" s="22">
        <v>58702423.430801034</v>
      </c>
      <c r="I36" s="9"/>
      <c r="J36" s="6"/>
      <c r="K36" s="27"/>
      <c r="L36" s="27"/>
      <c r="M36" s="27"/>
      <c r="S36" s="27"/>
    </row>
    <row r="37" spans="1:19" ht="18" customHeight="1" x14ac:dyDescent="0.25">
      <c r="A37" s="9"/>
      <c r="B37" s="44" t="s">
        <v>40</v>
      </c>
      <c r="C37" s="44"/>
      <c r="D37" s="44"/>
      <c r="E37" s="44"/>
      <c r="F37" s="20">
        <v>312</v>
      </c>
      <c r="G37" s="22">
        <v>256701.28</v>
      </c>
      <c r="H37" s="22">
        <v>53901.9467</v>
      </c>
      <c r="I37" s="9"/>
      <c r="J37" s="6"/>
      <c r="K37" s="27"/>
      <c r="L37" s="27"/>
      <c r="M37" s="27"/>
      <c r="S37" s="27"/>
    </row>
    <row r="38" spans="1:19" ht="18" customHeight="1" x14ac:dyDescent="0.25">
      <c r="A38" s="9"/>
      <c r="B38" s="44" t="s">
        <v>4</v>
      </c>
      <c r="C38" s="44"/>
      <c r="D38" s="44"/>
      <c r="E38" s="44"/>
      <c r="F38" s="20">
        <v>313</v>
      </c>
      <c r="G38" s="22">
        <v>165379198.37025467</v>
      </c>
      <c r="H38" s="22">
        <v>33021081.652853474</v>
      </c>
      <c r="I38" s="9"/>
      <c r="J38" s="6"/>
      <c r="K38" s="27"/>
      <c r="L38" s="27"/>
      <c r="M38" s="27"/>
      <c r="S38" s="27"/>
    </row>
    <row r="39" spans="1:19" ht="54.75" customHeight="1" x14ac:dyDescent="0.25">
      <c r="A39" s="9"/>
      <c r="B39" s="47" t="s">
        <v>60</v>
      </c>
      <c r="C39" s="47"/>
      <c r="D39" s="47"/>
      <c r="E39" s="47"/>
      <c r="F39" s="21">
        <v>320</v>
      </c>
      <c r="G39" s="25">
        <f t="shared" ref="G39:H39" si="0">SUM(G40:G42)</f>
        <v>131489221.55984741</v>
      </c>
      <c r="H39" s="25">
        <f t="shared" si="0"/>
        <v>20675886.964709379</v>
      </c>
      <c r="I39" s="9"/>
      <c r="J39" s="6"/>
      <c r="K39" s="27"/>
      <c r="L39" s="27"/>
      <c r="M39" s="27"/>
      <c r="S39" s="27"/>
    </row>
    <row r="40" spans="1:19" ht="18" customHeight="1" x14ac:dyDescent="0.25">
      <c r="A40" s="9"/>
      <c r="B40" s="44" t="s">
        <v>41</v>
      </c>
      <c r="C40" s="44"/>
      <c r="D40" s="44"/>
      <c r="E40" s="44"/>
      <c r="F40" s="20">
        <v>321</v>
      </c>
      <c r="G40" s="22">
        <v>93921241.045999974</v>
      </c>
      <c r="H40" s="22">
        <v>13211776.376113014</v>
      </c>
      <c r="I40" s="9"/>
      <c r="J40" s="6"/>
      <c r="K40" s="27"/>
      <c r="L40" s="27"/>
      <c r="M40" s="27"/>
      <c r="S40" s="27"/>
    </row>
    <row r="41" spans="1:19" ht="18" customHeight="1" x14ac:dyDescent="0.25">
      <c r="A41" s="9"/>
      <c r="B41" s="44" t="s">
        <v>40</v>
      </c>
      <c r="C41" s="44"/>
      <c r="D41" s="44"/>
      <c r="E41" s="44"/>
      <c r="F41" s="20">
        <v>322</v>
      </c>
      <c r="G41" s="22">
        <v>82119.3</v>
      </c>
      <c r="H41" s="22">
        <v>16942.4031</v>
      </c>
      <c r="I41" s="9"/>
      <c r="J41" s="6"/>
      <c r="K41" s="27"/>
      <c r="L41" s="27"/>
      <c r="M41" s="27"/>
      <c r="S41" s="27"/>
    </row>
    <row r="42" spans="1:19" ht="18" customHeight="1" x14ac:dyDescent="0.25">
      <c r="A42" s="9"/>
      <c r="B42" s="44" t="s">
        <v>4</v>
      </c>
      <c r="C42" s="44"/>
      <c r="D42" s="44"/>
      <c r="E42" s="44"/>
      <c r="F42" s="20">
        <v>323</v>
      </c>
      <c r="G42" s="22">
        <v>37485861.213847443</v>
      </c>
      <c r="H42" s="22">
        <v>7447168.1854963657</v>
      </c>
      <c r="I42" s="9"/>
      <c r="J42" s="6"/>
      <c r="K42" s="27"/>
      <c r="L42" s="27"/>
      <c r="M42" s="27"/>
      <c r="S42" s="27"/>
    </row>
    <row r="43" spans="1:19" ht="67.5" customHeight="1" x14ac:dyDescent="0.25">
      <c r="A43" s="9"/>
      <c r="B43" s="47" t="s">
        <v>61</v>
      </c>
      <c r="C43" s="47"/>
      <c r="D43" s="47"/>
      <c r="E43" s="47"/>
      <c r="F43" s="21">
        <v>330</v>
      </c>
      <c r="G43" s="25">
        <f t="shared" ref="G43:H43" si="1">SUM(G44:G46)</f>
        <v>1478309.7405000001</v>
      </c>
      <c r="H43" s="25">
        <f t="shared" si="1"/>
        <v>224981.814785</v>
      </c>
      <c r="I43" s="9"/>
      <c r="J43" s="6"/>
      <c r="K43" s="27"/>
      <c r="L43" s="27"/>
      <c r="M43" s="27"/>
      <c r="S43" s="27"/>
    </row>
    <row r="44" spans="1:19" ht="18" customHeight="1" x14ac:dyDescent="0.25">
      <c r="A44" s="9"/>
      <c r="B44" s="44" t="s">
        <v>41</v>
      </c>
      <c r="C44" s="44"/>
      <c r="D44" s="44"/>
      <c r="E44" s="44"/>
      <c r="F44" s="20">
        <v>331</v>
      </c>
      <c r="G44" s="22">
        <v>1070475.4580000001</v>
      </c>
      <c r="H44" s="22">
        <v>142990.53516</v>
      </c>
      <c r="I44" s="9"/>
      <c r="J44" s="6"/>
      <c r="K44" s="27"/>
      <c r="L44" s="27"/>
      <c r="M44" s="27"/>
      <c r="S44" s="27"/>
    </row>
    <row r="45" spans="1:19" ht="18" customHeight="1" x14ac:dyDescent="0.25">
      <c r="A45" s="9"/>
      <c r="B45" s="44" t="s">
        <v>40</v>
      </c>
      <c r="C45" s="44"/>
      <c r="D45" s="44"/>
      <c r="E45" s="44"/>
      <c r="F45" s="20">
        <v>332</v>
      </c>
      <c r="G45" s="22">
        <v>9899.7400000000016</v>
      </c>
      <c r="H45" s="22">
        <v>2057.3420000000001</v>
      </c>
      <c r="I45" s="9"/>
      <c r="J45" s="6"/>
      <c r="K45" s="27"/>
      <c r="L45" s="27"/>
      <c r="M45" s="27"/>
      <c r="S45" s="27"/>
    </row>
    <row r="46" spans="1:19" ht="18" customHeight="1" x14ac:dyDescent="0.25">
      <c r="A46" s="9"/>
      <c r="B46" s="44" t="s">
        <v>4</v>
      </c>
      <c r="C46" s="44"/>
      <c r="D46" s="44"/>
      <c r="E46" s="44"/>
      <c r="F46" s="20">
        <v>333</v>
      </c>
      <c r="G46" s="22">
        <v>397934.54249999998</v>
      </c>
      <c r="H46" s="22">
        <v>79933.937625000006</v>
      </c>
      <c r="I46" s="9"/>
      <c r="J46" s="6"/>
      <c r="K46" s="27"/>
      <c r="L46" s="27"/>
      <c r="M46" s="27"/>
      <c r="S46" s="27"/>
    </row>
    <row r="47" spans="1:19" ht="54.75" customHeight="1" x14ac:dyDescent="0.25">
      <c r="A47" s="9"/>
      <c r="B47" s="47" t="s">
        <v>62</v>
      </c>
      <c r="C47" s="47"/>
      <c r="D47" s="47"/>
      <c r="E47" s="47"/>
      <c r="F47" s="21">
        <v>340</v>
      </c>
      <c r="G47" s="25">
        <f t="shared" ref="G47:H47" si="2">SUM(G48:G50)</f>
        <v>209243120.33996907</v>
      </c>
      <c r="H47" s="25">
        <f t="shared" si="2"/>
        <v>26328419.891784791</v>
      </c>
      <c r="I47" s="9"/>
      <c r="J47" s="6"/>
      <c r="K47" s="27"/>
      <c r="L47" s="27"/>
      <c r="M47" s="27"/>
      <c r="S47" s="27"/>
    </row>
    <row r="48" spans="1:19" ht="18" customHeight="1" x14ac:dyDescent="0.25">
      <c r="A48" s="9"/>
      <c r="B48" s="44" t="s">
        <v>41</v>
      </c>
      <c r="C48" s="44"/>
      <c r="D48" s="44"/>
      <c r="E48" s="44"/>
      <c r="F48" s="20">
        <v>341</v>
      </c>
      <c r="G48" s="22">
        <v>194976869.78000006</v>
      </c>
      <c r="H48" s="22">
        <v>23497847.458800003</v>
      </c>
      <c r="I48" s="9"/>
      <c r="J48" s="6"/>
      <c r="K48" s="27"/>
      <c r="L48" s="27"/>
      <c r="M48" s="27"/>
      <c r="S48" s="27"/>
    </row>
    <row r="49" spans="1:19" ht="18" customHeight="1" x14ac:dyDescent="0.25">
      <c r="A49" s="9"/>
      <c r="B49" s="44" t="s">
        <v>40</v>
      </c>
      <c r="C49" s="44"/>
      <c r="D49" s="44"/>
      <c r="E49" s="44"/>
      <c r="F49" s="20">
        <v>342</v>
      </c>
      <c r="G49" s="22">
        <v>16552.3</v>
      </c>
      <c r="H49" s="22">
        <v>3475.9829999999993</v>
      </c>
      <c r="I49" s="9"/>
      <c r="J49" s="6"/>
      <c r="K49" s="27"/>
      <c r="L49" s="27"/>
      <c r="M49" s="27"/>
      <c r="S49" s="27"/>
    </row>
    <row r="50" spans="1:19" ht="18" customHeight="1" x14ac:dyDescent="0.25">
      <c r="A50" s="9"/>
      <c r="B50" s="44" t="s">
        <v>4</v>
      </c>
      <c r="C50" s="44"/>
      <c r="D50" s="44"/>
      <c r="E50" s="44"/>
      <c r="F50" s="20">
        <v>343</v>
      </c>
      <c r="G50" s="22">
        <v>14249698.259968983</v>
      </c>
      <c r="H50" s="22">
        <v>2827096.4499847903</v>
      </c>
      <c r="I50" s="9"/>
      <c r="J50" s="6"/>
      <c r="K50" s="27"/>
      <c r="L50" s="27"/>
      <c r="M50" s="27"/>
      <c r="S50" s="27"/>
    </row>
    <row r="51" spans="1:19" ht="54.75" customHeight="1" x14ac:dyDescent="0.25">
      <c r="A51" s="9"/>
      <c r="B51" s="47" t="s">
        <v>63</v>
      </c>
      <c r="C51" s="47"/>
      <c r="D51" s="47"/>
      <c r="E51" s="47"/>
      <c r="F51" s="21">
        <v>350</v>
      </c>
      <c r="G51" s="25">
        <f t="shared" ref="G51:H51" si="3">SUM(G52:G54)</f>
        <v>17161183.119826671</v>
      </c>
      <c r="H51" s="25">
        <f t="shared" si="3"/>
        <v>6644677.020642546</v>
      </c>
      <c r="I51" s="9"/>
      <c r="J51" s="6"/>
      <c r="K51" s="27"/>
      <c r="L51" s="27"/>
      <c r="M51" s="27"/>
      <c r="S51" s="27"/>
    </row>
    <row r="52" spans="1:19" ht="18" customHeight="1" x14ac:dyDescent="0.25">
      <c r="A52" s="9"/>
      <c r="B52" s="44" t="s">
        <v>41</v>
      </c>
      <c r="C52" s="44"/>
      <c r="D52" s="44"/>
      <c r="E52" s="44"/>
      <c r="F52" s="20">
        <v>351</v>
      </c>
      <c r="G52" s="22">
        <v>7927653.2799999928</v>
      </c>
      <c r="H52" s="22">
        <v>4747625.7027999992</v>
      </c>
      <c r="I52" s="9"/>
      <c r="J52" s="6"/>
      <c r="K52" s="27"/>
      <c r="L52" s="27"/>
      <c r="M52" s="27"/>
      <c r="S52" s="27"/>
    </row>
    <row r="53" spans="1:19" ht="18" customHeight="1" x14ac:dyDescent="0.25">
      <c r="A53" s="9"/>
      <c r="B53" s="44" t="s">
        <v>40</v>
      </c>
      <c r="C53" s="44"/>
      <c r="D53" s="44"/>
      <c r="E53" s="44"/>
      <c r="F53" s="20">
        <v>352</v>
      </c>
      <c r="G53" s="22">
        <v>26158</v>
      </c>
      <c r="H53" s="22">
        <v>5493.1799999999994</v>
      </c>
      <c r="I53" s="9"/>
      <c r="J53" s="6"/>
      <c r="K53" s="27"/>
      <c r="L53" s="27"/>
      <c r="M53" s="27"/>
      <c r="S53" s="27"/>
    </row>
    <row r="54" spans="1:19" ht="18" customHeight="1" x14ac:dyDescent="0.25">
      <c r="A54" s="9"/>
      <c r="B54" s="44" t="s">
        <v>4</v>
      </c>
      <c r="C54" s="44"/>
      <c r="D54" s="44"/>
      <c r="E54" s="44"/>
      <c r="F54" s="20">
        <v>353</v>
      </c>
      <c r="G54" s="22">
        <v>9207371.8398266789</v>
      </c>
      <c r="H54" s="22">
        <v>1891558.1378425471</v>
      </c>
      <c r="I54" s="9"/>
      <c r="J54" s="6"/>
      <c r="K54" s="27"/>
      <c r="L54" s="27"/>
      <c r="M54" s="27"/>
      <c r="S54" s="27"/>
    </row>
    <row r="55" spans="1:19" ht="18" customHeight="1" x14ac:dyDescent="0.25">
      <c r="A55" s="9"/>
      <c r="B55" s="16"/>
      <c r="C55" s="16"/>
      <c r="D55" s="16"/>
      <c r="E55" s="16"/>
      <c r="F55" s="9"/>
      <c r="G55" s="9"/>
      <c r="H55" s="9"/>
      <c r="I55" s="9"/>
      <c r="J55" s="6"/>
      <c r="K55" s="27"/>
      <c r="L55" s="27"/>
      <c r="M55" s="27"/>
      <c r="S55" s="27"/>
    </row>
    <row r="56" spans="1:19" ht="18" customHeight="1" x14ac:dyDescent="0.3">
      <c r="A56" s="9"/>
      <c r="B56" s="12" t="s">
        <v>46</v>
      </c>
      <c r="C56" s="9"/>
      <c r="D56" s="9"/>
      <c r="E56" s="9"/>
      <c r="F56" s="9"/>
      <c r="G56" s="9"/>
      <c r="H56" s="9"/>
      <c r="I56" s="9"/>
      <c r="J56" s="6"/>
      <c r="K56" s="27"/>
      <c r="L56" s="27"/>
      <c r="M56" s="27"/>
      <c r="S56" s="27"/>
    </row>
    <row r="57" spans="1:19" ht="4.5" customHeight="1" x14ac:dyDescent="0.3">
      <c r="A57" s="9"/>
      <c r="B57" s="9"/>
      <c r="C57" s="12"/>
      <c r="D57" s="12"/>
      <c r="E57" s="12"/>
      <c r="F57" s="9"/>
      <c r="G57" s="9"/>
      <c r="H57" s="9"/>
      <c r="I57" s="9"/>
      <c r="J57" s="6"/>
      <c r="K57" s="27"/>
      <c r="L57" s="27"/>
      <c r="M57" s="27"/>
      <c r="S57" s="27"/>
    </row>
    <row r="58" spans="1:19" ht="27.6" x14ac:dyDescent="0.25">
      <c r="A58" s="9"/>
      <c r="B58" s="42" t="s">
        <v>0</v>
      </c>
      <c r="C58" s="42"/>
      <c r="D58" s="42"/>
      <c r="E58" s="42"/>
      <c r="F58" s="23" t="s">
        <v>1</v>
      </c>
      <c r="G58" s="23" t="s">
        <v>43</v>
      </c>
      <c r="H58" s="9"/>
      <c r="I58" s="9"/>
      <c r="J58" s="6"/>
      <c r="K58" s="27"/>
      <c r="L58" s="27"/>
      <c r="M58" s="27"/>
      <c r="S58" s="27"/>
    </row>
    <row r="59" spans="1:19" ht="18" customHeight="1" x14ac:dyDescent="0.25">
      <c r="A59" s="9"/>
      <c r="B59" s="41" t="s">
        <v>2</v>
      </c>
      <c r="C59" s="41"/>
      <c r="D59" s="41"/>
      <c r="E59" s="41"/>
      <c r="F59" s="20" t="s">
        <v>3</v>
      </c>
      <c r="G59" s="20">
        <v>1</v>
      </c>
      <c r="H59" s="9"/>
      <c r="I59" s="9"/>
      <c r="J59" s="6"/>
      <c r="K59" s="27"/>
      <c r="L59" s="27"/>
      <c r="M59" s="27"/>
      <c r="S59" s="27"/>
    </row>
    <row r="60" spans="1:19" ht="49.5" customHeight="1" x14ac:dyDescent="0.25">
      <c r="A60" s="9"/>
      <c r="B60" s="43" t="s">
        <v>47</v>
      </c>
      <c r="C60" s="43"/>
      <c r="D60" s="43"/>
      <c r="E60" s="43"/>
      <c r="F60" s="21">
        <v>400</v>
      </c>
      <c r="G60" s="25">
        <f>SUM(G61,G65)</f>
        <v>611259932.4648248</v>
      </c>
      <c r="H60" s="9"/>
      <c r="I60" s="9"/>
      <c r="J60" s="6"/>
      <c r="K60" s="27"/>
      <c r="L60" s="27"/>
      <c r="M60" s="27"/>
      <c r="S60" s="27"/>
    </row>
    <row r="61" spans="1:19" ht="42" customHeight="1" x14ac:dyDescent="0.25">
      <c r="A61" s="9"/>
      <c r="B61" s="54" t="s">
        <v>48</v>
      </c>
      <c r="C61" s="54"/>
      <c r="D61" s="54"/>
      <c r="E61" s="54"/>
      <c r="F61" s="21">
        <v>410</v>
      </c>
      <c r="G61" s="25">
        <f>SUM(G62:G64)</f>
        <v>261671143.61482492</v>
      </c>
      <c r="H61" s="9"/>
      <c r="I61" s="9"/>
      <c r="J61" s="6"/>
      <c r="K61" s="27"/>
      <c r="L61" s="27"/>
      <c r="M61" s="27"/>
      <c r="S61" s="27"/>
    </row>
    <row r="62" spans="1:19" ht="18" customHeight="1" x14ac:dyDescent="0.25">
      <c r="A62" s="9"/>
      <c r="B62" s="55" t="s">
        <v>41</v>
      </c>
      <c r="C62" s="55"/>
      <c r="D62" s="55"/>
      <c r="E62" s="55"/>
      <c r="F62" s="20">
        <v>411</v>
      </c>
      <c r="G62" s="22">
        <v>243326832.63999993</v>
      </c>
      <c r="H62" s="9"/>
      <c r="I62" s="9"/>
      <c r="J62" s="6"/>
      <c r="K62" s="27"/>
      <c r="L62" s="27"/>
      <c r="M62" s="27"/>
      <c r="S62" s="27"/>
    </row>
    <row r="63" spans="1:19" ht="18" customHeight="1" x14ac:dyDescent="0.25">
      <c r="A63" s="9"/>
      <c r="B63" s="55" t="s">
        <v>40</v>
      </c>
      <c r="C63" s="55"/>
      <c r="D63" s="55"/>
      <c r="E63" s="55"/>
      <c r="F63" s="20">
        <v>412</v>
      </c>
      <c r="G63" s="22">
        <v>10009</v>
      </c>
      <c r="H63" s="9"/>
      <c r="I63" s="9"/>
      <c r="J63" s="6"/>
      <c r="K63" s="27"/>
      <c r="L63" s="27"/>
      <c r="M63" s="27"/>
      <c r="S63" s="27"/>
    </row>
    <row r="64" spans="1:19" ht="18" customHeight="1" x14ac:dyDescent="0.25">
      <c r="A64" s="9"/>
      <c r="B64" s="55" t="s">
        <v>4</v>
      </c>
      <c r="C64" s="55"/>
      <c r="D64" s="55"/>
      <c r="E64" s="55"/>
      <c r="F64" s="20">
        <v>413</v>
      </c>
      <c r="G64" s="22">
        <v>18334301.974824999</v>
      </c>
      <c r="H64" s="9"/>
      <c r="I64" s="9"/>
      <c r="J64" s="6"/>
      <c r="K64" s="27"/>
      <c r="L64" s="27"/>
      <c r="M64" s="27"/>
      <c r="S64" s="27"/>
    </row>
    <row r="65" spans="1:19" ht="38.25" customHeight="1" x14ac:dyDescent="0.25">
      <c r="A65" s="9"/>
      <c r="B65" s="54" t="s">
        <v>49</v>
      </c>
      <c r="C65" s="54"/>
      <c r="D65" s="54"/>
      <c r="E65" s="54"/>
      <c r="F65" s="21">
        <v>420</v>
      </c>
      <c r="G65" s="25">
        <f t="shared" ref="G65" si="4">SUM(G66:G68)</f>
        <v>349588788.84999985</v>
      </c>
      <c r="H65" s="9"/>
      <c r="I65" s="9"/>
      <c r="J65" s="6"/>
      <c r="K65" s="27"/>
      <c r="L65" s="27"/>
      <c r="M65" s="27"/>
      <c r="S65" s="27"/>
    </row>
    <row r="66" spans="1:19" ht="18" customHeight="1" x14ac:dyDescent="0.25">
      <c r="A66" s="9"/>
      <c r="B66" s="55" t="s">
        <v>41</v>
      </c>
      <c r="C66" s="55"/>
      <c r="D66" s="55"/>
      <c r="E66" s="55"/>
      <c r="F66" s="20">
        <v>421</v>
      </c>
      <c r="G66" s="22">
        <v>284310542.72999996</v>
      </c>
      <c r="H66" s="9"/>
      <c r="I66" s="9"/>
      <c r="J66" s="6"/>
      <c r="K66" s="27"/>
      <c r="L66" s="27"/>
      <c r="M66" s="27"/>
      <c r="S66" s="27"/>
    </row>
    <row r="67" spans="1:19" ht="18" customHeight="1" x14ac:dyDescent="0.25">
      <c r="A67" s="9"/>
      <c r="B67" s="55" t="s">
        <v>40</v>
      </c>
      <c r="C67" s="55"/>
      <c r="D67" s="55"/>
      <c r="E67" s="55"/>
      <c r="F67" s="20">
        <v>422</v>
      </c>
      <c r="G67" s="22">
        <v>15206595.08</v>
      </c>
      <c r="H67" s="9"/>
      <c r="I67" s="9"/>
      <c r="J67" s="6"/>
      <c r="K67" s="27"/>
      <c r="L67" s="27"/>
      <c r="M67" s="27"/>
      <c r="S67" s="27"/>
    </row>
    <row r="68" spans="1:19" ht="18" customHeight="1" x14ac:dyDescent="0.25">
      <c r="A68" s="9"/>
      <c r="B68" s="55" t="s">
        <v>4</v>
      </c>
      <c r="C68" s="55"/>
      <c r="D68" s="55"/>
      <c r="E68" s="55"/>
      <c r="F68" s="20">
        <v>423</v>
      </c>
      <c r="G68" s="22">
        <v>50071651.039999887</v>
      </c>
      <c r="H68" s="9"/>
      <c r="I68" s="9"/>
      <c r="J68" s="6"/>
      <c r="K68" s="27"/>
      <c r="L68" s="27"/>
      <c r="M68" s="27"/>
      <c r="S68" s="27"/>
    </row>
    <row r="69" spans="1:19" ht="45.75" customHeight="1" x14ac:dyDescent="0.25">
      <c r="A69" s="9"/>
      <c r="B69" s="53" t="s">
        <v>50</v>
      </c>
      <c r="C69" s="53"/>
      <c r="D69" s="53"/>
      <c r="E69" s="53"/>
      <c r="F69" s="53"/>
      <c r="G69" s="53"/>
      <c r="H69" s="53"/>
      <c r="I69" s="9"/>
      <c r="J69" s="6"/>
      <c r="K69" s="27"/>
      <c r="L69" s="27"/>
      <c r="M69" s="27"/>
      <c r="S69" s="27"/>
    </row>
    <row r="70" spans="1:19" ht="13.8" x14ac:dyDescent="0.25">
      <c r="A70" s="9"/>
      <c r="B70" s="9"/>
      <c r="C70" s="9"/>
      <c r="D70" s="9"/>
      <c r="E70" s="9"/>
      <c r="F70" s="9"/>
      <c r="G70" s="9"/>
      <c r="H70" s="9"/>
      <c r="I70" s="9"/>
      <c r="J70" s="6"/>
      <c r="K70" s="27"/>
      <c r="L70" s="27"/>
      <c r="M70" s="27"/>
      <c r="S70" s="27"/>
    </row>
    <row r="71" spans="1:19" ht="15.6" x14ac:dyDescent="0.3">
      <c r="A71" s="9"/>
      <c r="B71" s="12" t="s">
        <v>53</v>
      </c>
      <c r="C71" s="12"/>
      <c r="D71" s="12"/>
      <c r="E71" s="9"/>
      <c r="F71" s="9"/>
      <c r="G71" s="9"/>
      <c r="H71" s="9"/>
      <c r="I71" s="29">
        <f>Aprekini!C22</f>
        <v>1</v>
      </c>
      <c r="J71" s="6"/>
      <c r="K71" s="27"/>
      <c r="L71" s="27"/>
      <c r="M71" s="27"/>
      <c r="S71" s="27"/>
    </row>
    <row r="72" spans="1:19" ht="5.25" customHeight="1" x14ac:dyDescent="0.25">
      <c r="A72" s="9"/>
      <c r="B72" s="9"/>
      <c r="C72" s="9"/>
      <c r="D72" s="9"/>
      <c r="E72" s="9"/>
      <c r="F72" s="9"/>
      <c r="G72" s="9"/>
      <c r="H72" s="9"/>
      <c r="I72" s="9"/>
      <c r="J72" s="6"/>
      <c r="K72" s="27"/>
      <c r="L72" s="27"/>
      <c r="M72" s="27"/>
      <c r="S72" s="27"/>
    </row>
    <row r="73" spans="1:19" ht="15.6" x14ac:dyDescent="0.3">
      <c r="A73" s="9"/>
      <c r="B73" s="9"/>
      <c r="C73" s="17" t="s">
        <v>51</v>
      </c>
      <c r="D73" s="9"/>
      <c r="E73" s="9"/>
      <c r="F73" s="29">
        <f>Aprekini!C22</f>
        <v>1</v>
      </c>
      <c r="G73" s="9"/>
      <c r="H73" s="9"/>
      <c r="I73" s="9"/>
      <c r="J73" s="6"/>
      <c r="K73" s="27"/>
      <c r="L73" s="27"/>
      <c r="M73" s="27"/>
      <c r="S73" s="27"/>
    </row>
    <row r="74" spans="1:19" ht="21.75" customHeight="1" x14ac:dyDescent="0.3">
      <c r="A74" s="9"/>
      <c r="B74" s="9"/>
      <c r="C74" s="17" t="s">
        <v>52</v>
      </c>
      <c r="D74" s="9"/>
      <c r="E74" s="9"/>
      <c r="F74" s="9"/>
      <c r="G74" s="9"/>
      <c r="H74" s="9"/>
      <c r="I74" s="9"/>
      <c r="J74" s="6"/>
      <c r="K74" s="27"/>
      <c r="L74" s="27"/>
      <c r="M74" s="27"/>
      <c r="S74" s="27"/>
    </row>
    <row r="75" spans="1:19" ht="21.75" customHeight="1" x14ac:dyDescent="0.25">
      <c r="A75" s="9"/>
      <c r="B75" s="9"/>
      <c r="C75" s="9"/>
      <c r="D75" s="9"/>
      <c r="E75" s="9"/>
      <c r="F75" s="9"/>
      <c r="G75" s="9"/>
      <c r="H75" s="9"/>
      <c r="I75" s="9"/>
      <c r="J75" s="6"/>
      <c r="K75" s="27"/>
      <c r="L75" s="27"/>
      <c r="M75" s="27"/>
      <c r="S75" s="27"/>
    </row>
    <row r="76" spans="1:19" ht="15.6" x14ac:dyDescent="0.3">
      <c r="A76" s="9"/>
      <c r="B76" s="12" t="s">
        <v>54</v>
      </c>
      <c r="C76" s="12"/>
      <c r="D76" s="12"/>
      <c r="E76" s="9"/>
      <c r="F76" s="9"/>
      <c r="G76" s="9"/>
      <c r="H76" s="9"/>
      <c r="I76" s="9"/>
      <c r="J76" s="6"/>
      <c r="K76" s="27"/>
      <c r="L76" s="27"/>
      <c r="M76" s="27"/>
      <c r="S76" s="27"/>
    </row>
    <row r="77" spans="1:19" ht="16.5" customHeight="1" x14ac:dyDescent="0.3">
      <c r="A77" s="9"/>
      <c r="B77" s="12"/>
      <c r="C77" s="10" t="s">
        <v>64</v>
      </c>
      <c r="D77" s="12"/>
      <c r="E77" s="9"/>
      <c r="F77" s="9"/>
      <c r="G77" s="9"/>
      <c r="H77" s="9"/>
      <c r="I77" s="9"/>
      <c r="J77" s="6"/>
      <c r="K77" s="27"/>
      <c r="L77" s="27"/>
      <c r="M77" s="27"/>
      <c r="S77" s="27"/>
    </row>
    <row r="78" spans="1:19" ht="7.5" customHeight="1" x14ac:dyDescent="0.3">
      <c r="A78" s="9"/>
      <c r="B78" s="12"/>
      <c r="C78" s="9"/>
      <c r="D78" s="9"/>
      <c r="E78" s="9"/>
      <c r="F78" s="9"/>
      <c r="G78" s="9"/>
      <c r="H78" s="9"/>
      <c r="I78" s="9"/>
      <c r="J78" s="6"/>
      <c r="K78" s="27"/>
      <c r="L78" s="27"/>
      <c r="M78" s="27"/>
      <c r="S78" s="27"/>
    </row>
    <row r="79" spans="1:19" ht="15.6" x14ac:dyDescent="0.3">
      <c r="A79" s="9"/>
      <c r="B79" s="12"/>
      <c r="C79" s="40"/>
      <c r="D79" s="40"/>
      <c r="E79" s="40"/>
      <c r="F79" s="40"/>
      <c r="G79" s="40"/>
      <c r="H79" s="9"/>
      <c r="I79" s="9"/>
      <c r="J79" s="6"/>
      <c r="K79" s="27"/>
      <c r="L79" s="27"/>
      <c r="M79" s="27"/>
      <c r="S79" s="27"/>
    </row>
    <row r="80" spans="1:19" ht="15.6" x14ac:dyDescent="0.3">
      <c r="A80" s="9"/>
      <c r="B80" s="12"/>
      <c r="C80" s="45" t="s">
        <v>18</v>
      </c>
      <c r="D80" s="45"/>
      <c r="E80" s="45"/>
      <c r="F80" s="45"/>
      <c r="G80" s="45"/>
      <c r="H80" s="12"/>
      <c r="I80" s="9"/>
      <c r="J80" s="6"/>
      <c r="K80" s="27"/>
      <c r="L80" s="27"/>
      <c r="M80" s="27"/>
      <c r="S80" s="27"/>
    </row>
    <row r="81" spans="1:19" ht="18.75" customHeight="1" x14ac:dyDescent="0.3">
      <c r="A81" s="9"/>
      <c r="B81" s="12"/>
      <c r="C81" s="12"/>
      <c r="D81" s="12"/>
      <c r="E81" s="9"/>
      <c r="F81" s="9"/>
      <c r="G81" s="9"/>
      <c r="H81" s="9"/>
      <c r="I81" s="9"/>
      <c r="J81" s="6"/>
      <c r="K81" s="27"/>
      <c r="L81" s="27"/>
      <c r="M81" s="27"/>
      <c r="S81" s="27"/>
    </row>
    <row r="82" spans="1:19" ht="15.6" x14ac:dyDescent="0.3">
      <c r="A82" s="9"/>
      <c r="B82" s="12"/>
      <c r="C82" s="18" t="s">
        <v>65</v>
      </c>
      <c r="D82" s="12"/>
      <c r="E82" s="9"/>
      <c r="F82" s="9"/>
      <c r="G82" s="9"/>
      <c r="H82" s="9"/>
      <c r="I82" s="9"/>
      <c r="J82" s="6"/>
      <c r="K82" s="27"/>
      <c r="L82" s="27"/>
      <c r="M82" s="27"/>
      <c r="S82" s="27"/>
    </row>
    <row r="83" spans="1:19" ht="15.6" x14ac:dyDescent="0.3">
      <c r="A83" s="9"/>
      <c r="B83" s="12"/>
      <c r="C83" s="19" t="s">
        <v>19</v>
      </c>
      <c r="D83" s="12"/>
      <c r="E83" s="9"/>
      <c r="F83" s="9"/>
      <c r="G83" s="9"/>
      <c r="H83" s="9"/>
      <c r="I83" s="9"/>
      <c r="J83" s="6"/>
      <c r="K83" s="27"/>
      <c r="L83" s="27"/>
      <c r="M83" s="27"/>
      <c r="S83" s="27"/>
    </row>
    <row r="84" spans="1:19" ht="6.75" customHeight="1" x14ac:dyDescent="0.25">
      <c r="A84" s="9"/>
      <c r="B84" s="9"/>
      <c r="C84" s="9"/>
      <c r="D84" s="9"/>
      <c r="E84" s="9"/>
      <c r="F84" s="9"/>
      <c r="G84" s="9"/>
      <c r="H84" s="9"/>
      <c r="I84" s="9"/>
      <c r="J84" s="6"/>
      <c r="K84" s="27"/>
      <c r="L84" s="27"/>
      <c r="M84" s="27"/>
      <c r="S84" s="27"/>
    </row>
    <row r="85" spans="1:19" ht="13.8" x14ac:dyDescent="0.25">
      <c r="A85" s="9"/>
      <c r="B85" s="9"/>
      <c r="C85" s="40"/>
      <c r="D85" s="40"/>
      <c r="E85" s="40"/>
      <c r="F85" s="40"/>
      <c r="G85" s="40"/>
      <c r="H85" s="9"/>
      <c r="I85" s="9"/>
      <c r="J85" s="6"/>
      <c r="K85" s="27"/>
      <c r="L85" s="27"/>
      <c r="M85" s="27"/>
      <c r="S85" s="27"/>
    </row>
    <row r="86" spans="1:19" ht="13.8" x14ac:dyDescent="0.25">
      <c r="A86" s="9"/>
      <c r="B86" s="9"/>
      <c r="C86" s="45" t="s">
        <v>18</v>
      </c>
      <c r="D86" s="45"/>
      <c r="E86" s="45"/>
      <c r="F86" s="45"/>
      <c r="G86" s="45"/>
      <c r="H86" s="9"/>
      <c r="I86" s="9"/>
      <c r="J86" s="6"/>
      <c r="K86" s="27"/>
      <c r="L86" s="27"/>
      <c r="M86" s="27"/>
      <c r="S86" s="27"/>
    </row>
    <row r="87" spans="1:19" ht="21" customHeight="1" x14ac:dyDescent="0.25">
      <c r="A87" s="9"/>
      <c r="B87" s="9"/>
      <c r="C87" s="9"/>
      <c r="D87" s="9"/>
      <c r="E87" s="9"/>
      <c r="F87" s="9"/>
      <c r="G87" s="9"/>
      <c r="H87" s="9"/>
      <c r="I87" s="9"/>
      <c r="J87" s="6"/>
      <c r="K87" s="27"/>
      <c r="L87" s="27"/>
      <c r="M87" s="27"/>
      <c r="S87" s="27"/>
    </row>
    <row r="88" spans="1:19" ht="13.8" x14ac:dyDescent="0.25">
      <c r="A88" s="9"/>
      <c r="B88" s="9"/>
      <c r="C88" s="46"/>
      <c r="D88" s="46"/>
      <c r="E88" s="46"/>
      <c r="F88" s="35">
        <v>46098</v>
      </c>
      <c r="G88" s="9"/>
      <c r="H88" s="9"/>
      <c r="I88" s="9"/>
      <c r="J88" s="6"/>
      <c r="K88" s="27"/>
      <c r="L88" s="27"/>
      <c r="M88" s="27"/>
      <c r="S88" s="27"/>
    </row>
    <row r="89" spans="1:19" ht="13.8" x14ac:dyDescent="0.25">
      <c r="A89" s="9"/>
      <c r="B89" s="9"/>
      <c r="C89" s="45" t="s">
        <v>20</v>
      </c>
      <c r="D89" s="45"/>
      <c r="E89" s="45"/>
      <c r="F89" s="45"/>
      <c r="G89" s="9"/>
      <c r="H89" s="9"/>
      <c r="I89" s="9"/>
      <c r="J89" s="6"/>
      <c r="K89" s="27"/>
      <c r="L89" s="27"/>
      <c r="M89" s="27"/>
      <c r="S89" s="27"/>
    </row>
    <row r="90" spans="1:19" ht="13.8" x14ac:dyDescent="0.25">
      <c r="A90" s="9"/>
      <c r="B90" s="9"/>
      <c r="C90" s="9"/>
      <c r="D90" s="9"/>
      <c r="E90" s="9"/>
      <c r="F90" s="9"/>
      <c r="G90" s="9"/>
      <c r="H90" s="9"/>
      <c r="I90" s="9"/>
      <c r="J90" s="6"/>
      <c r="K90" s="27"/>
      <c r="L90" s="27"/>
      <c r="M90" s="27"/>
      <c r="S90" s="27"/>
    </row>
    <row r="91" spans="1:19" ht="36.75" customHeight="1" x14ac:dyDescent="0.25">
      <c r="A91" s="9"/>
      <c r="B91" s="48" t="s">
        <v>21</v>
      </c>
      <c r="C91" s="48"/>
      <c r="D91" s="48"/>
      <c r="E91" s="48"/>
      <c r="F91" s="48"/>
      <c r="G91" s="48"/>
      <c r="H91" s="48"/>
      <c r="I91" s="9"/>
      <c r="J91" s="6"/>
      <c r="K91" s="6"/>
    </row>
    <row r="92" spans="1:19" ht="13.8" x14ac:dyDescent="0.25">
      <c r="A92" s="9"/>
      <c r="B92" s="9"/>
      <c r="C92" s="9"/>
      <c r="D92" s="9"/>
      <c r="E92" s="9"/>
      <c r="F92" s="9"/>
      <c r="G92" s="9"/>
      <c r="H92" s="9"/>
      <c r="I92" s="9"/>
      <c r="J92" s="6"/>
      <c r="K92" s="6"/>
    </row>
  </sheetData>
  <sheetProtection algorithmName="SHA-512" hashValue="QCLu9gLHOoWpOWquT7fGadr1J+VuVfGb3TyTF3dkc++AjgNtHCT3yCt23cONZkCfppDnc9Yr12FLabdOpyeS2w==" saltValue="yWEZ64arCOlEchti1tuszg==" spinCount="100000" sheet="1" selectLockedCells="1" selectUnlockedCells="1"/>
  <mergeCells count="65">
    <mergeCell ref="B58:E58"/>
    <mergeCell ref="B59:E59"/>
    <mergeCell ref="B69:H69"/>
    <mergeCell ref="B60:E60"/>
    <mergeCell ref="B61:E61"/>
    <mergeCell ref="B62:E62"/>
    <mergeCell ref="B63:E63"/>
    <mergeCell ref="B64:E64"/>
    <mergeCell ref="B65:E65"/>
    <mergeCell ref="B66:E66"/>
    <mergeCell ref="B67:E67"/>
    <mergeCell ref="B68:E68"/>
    <mergeCell ref="B91:H91"/>
    <mergeCell ref="F12:H12"/>
    <mergeCell ref="F14:H14"/>
    <mergeCell ref="F15:H15"/>
    <mergeCell ref="F16:H16"/>
    <mergeCell ref="F17:H17"/>
    <mergeCell ref="F18:H18"/>
    <mergeCell ref="F13:H13"/>
    <mergeCell ref="B38:E38"/>
    <mergeCell ref="B39:E39"/>
    <mergeCell ref="B40:E40"/>
    <mergeCell ref="B41:E41"/>
    <mergeCell ref="B42:E42"/>
    <mergeCell ref="B43:E43"/>
    <mergeCell ref="B44:E44"/>
    <mergeCell ref="B45:E45"/>
    <mergeCell ref="C85:G85"/>
    <mergeCell ref="C89:F89"/>
    <mergeCell ref="C88:E88"/>
    <mergeCell ref="C86:G86"/>
    <mergeCell ref="B34:E34"/>
    <mergeCell ref="B35:E35"/>
    <mergeCell ref="B36:E36"/>
    <mergeCell ref="B37:E37"/>
    <mergeCell ref="C80:G80"/>
    <mergeCell ref="B46:E46"/>
    <mergeCell ref="B47:E47"/>
    <mergeCell ref="B48:E48"/>
    <mergeCell ref="B49:E49"/>
    <mergeCell ref="B50:E50"/>
    <mergeCell ref="B51:E51"/>
    <mergeCell ref="B52:E52"/>
    <mergeCell ref="C79:G79"/>
    <mergeCell ref="B33:E33"/>
    <mergeCell ref="B24:E24"/>
    <mergeCell ref="C14:E14"/>
    <mergeCell ref="C15:E15"/>
    <mergeCell ref="C16:E16"/>
    <mergeCell ref="C17:E17"/>
    <mergeCell ref="C18:E18"/>
    <mergeCell ref="B23:E23"/>
    <mergeCell ref="B25:E25"/>
    <mergeCell ref="B26:E26"/>
    <mergeCell ref="B27:E27"/>
    <mergeCell ref="B28:E28"/>
    <mergeCell ref="B32:E32"/>
    <mergeCell ref="B53:E53"/>
    <mergeCell ref="B54:E54"/>
    <mergeCell ref="B2:H2"/>
    <mergeCell ref="C12:E12"/>
    <mergeCell ref="C13:E13"/>
    <mergeCell ref="G1:H1"/>
    <mergeCell ref="B3:H3"/>
  </mergeCells>
  <conditionalFormatting sqref="G25:H28">
    <cfRule type="cellIs" dxfId="0" priority="1" operator="equal">
      <formula>0</formula>
    </cfRule>
  </conditionalFormatting>
  <dataValidations count="1">
    <dataValidation type="decimal" operator="greaterThanOrEqual" allowBlank="1" showInputMessage="1" showErrorMessage="1" errorTitle="Ievadiet decimālskaitli!" error="Realizācijas apjomam jābūt decimālskaitlim!_x000a_Pamēģiniet dedimālskaitļos punkta vietā lietot komatu vai otrādi._x000a_Skaitļi jāievada bez atstarpēm." sqref="G34:H54 G60:G68 G25:H28"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66" orientation="portrait" blackAndWhite="1" r:id="rId1"/>
  <headerFooter>
    <oddFooter>&amp;C&amp;K01+023&amp;P no &amp;N</oddFooter>
  </headerFooter>
  <rowBreaks count="1" manualBreakCount="1">
    <brk id="4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xdr:col>
                    <xdr:colOff>281940</xdr:colOff>
                    <xdr:row>72</xdr:row>
                    <xdr:rowOff>0</xdr:rowOff>
                  </from>
                  <to>
                    <xdr:col>4</xdr:col>
                    <xdr:colOff>152400</xdr:colOff>
                    <xdr:row>73</xdr:row>
                    <xdr:rowOff>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281940</xdr:colOff>
                    <xdr:row>73</xdr:row>
                    <xdr:rowOff>76200</xdr:rowOff>
                  </from>
                  <to>
                    <xdr:col>4</xdr:col>
                    <xdr:colOff>152400</xdr:colOff>
                    <xdr:row>74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FB1F6451-56D7-4A80-8A0F-CC7B6FE9FD47}">
            <xm:f>Aprekini!$C$22=1</xm:f>
            <x14:dxf>
              <font>
                <b/>
                <i val="0"/>
              </font>
            </x14:dxf>
          </x14:cfRule>
          <x14:cfRule type="expression" priority="11" id="{CF0E9C78-7315-4C0A-BD0B-18AF72BDFD7F}">
            <xm:f>Aprekini!$C$22=1</xm:f>
            <x14:dxf>
              <font>
                <color theme="9" tint="-0.24994659260841701"/>
              </font>
            </x14:dxf>
          </x14:cfRule>
          <xm:sqref>C73</xm:sqref>
        </x14:conditionalFormatting>
        <x14:conditionalFormatting xmlns:xm="http://schemas.microsoft.com/office/excel/2006/main">
          <x14:cfRule type="expression" priority="8" stopIfTrue="1" id="{2760AC75-16DF-47C3-A398-D322B24C066D}">
            <xm:f>Aprekini!$C$22=2</xm:f>
            <x14:dxf>
              <font>
                <b/>
                <i val="0"/>
              </font>
            </x14:dxf>
          </x14:cfRule>
          <x14:cfRule type="expression" priority="12" id="{8EAAF581-34F9-451B-AADF-ED1BEFF372CA}">
            <xm:f>Aprekini!$C$22=2</xm:f>
            <x14:dxf>
              <font>
                <color rgb="FFC00000"/>
              </font>
            </x14:dxf>
          </x14:cfRule>
          <xm:sqref>C74</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AU90"/>
  <sheetViews>
    <sheetView zoomScale="85" zoomScaleNormal="85" workbookViewId="0">
      <selection activeCell="B1" sqref="B1"/>
    </sheetView>
  </sheetViews>
  <sheetFormatPr defaultRowHeight="14.4" x14ac:dyDescent="0.3"/>
  <cols>
    <col min="1" max="1" width="3.5546875" customWidth="1"/>
    <col min="2" max="2" width="35.77734375" customWidth="1"/>
    <col min="5" max="5" width="16.44140625" bestFit="1" customWidth="1"/>
    <col min="6" max="6" width="80.77734375" bestFit="1" customWidth="1"/>
    <col min="7" max="7" width="59.21875" bestFit="1" customWidth="1"/>
    <col min="8" max="8" width="65.77734375" bestFit="1" customWidth="1"/>
    <col min="9" max="9" width="73" bestFit="1" customWidth="1"/>
    <col min="10" max="10" width="55.88671875" bestFit="1" customWidth="1"/>
    <col min="11" max="11" width="9.21875" bestFit="1" customWidth="1"/>
    <col min="12" max="12" width="14.77734375" bestFit="1" customWidth="1"/>
    <col min="13" max="13" width="54" bestFit="1" customWidth="1"/>
    <col min="14" max="14" width="50.6640625" bestFit="1" customWidth="1"/>
    <col min="15" max="15" width="46.88671875" bestFit="1" customWidth="1"/>
    <col min="16" max="16" width="47.33203125" bestFit="1" customWidth="1"/>
    <col min="17" max="17" width="53.5546875" bestFit="1" customWidth="1"/>
    <col min="18" max="18" width="9.33203125" bestFit="1" customWidth="1"/>
    <col min="19" max="26" width="8.77734375" customWidth="1"/>
    <col min="27" max="36" width="9.77734375" customWidth="1"/>
    <col min="37" max="37" width="9.77734375" bestFit="1" customWidth="1"/>
    <col min="38" max="47" width="9.77734375" customWidth="1"/>
  </cols>
  <sheetData>
    <row r="2" spans="2:47" x14ac:dyDescent="0.3">
      <c r="E2" s="33" t="s">
        <v>340</v>
      </c>
    </row>
    <row r="3" spans="2:47" x14ac:dyDescent="0.3">
      <c r="B3" t="s">
        <v>24</v>
      </c>
      <c r="E3" t="s">
        <v>341</v>
      </c>
      <c r="F3" t="s">
        <v>142</v>
      </c>
      <c r="G3" s="32" t="s">
        <v>143</v>
      </c>
      <c r="H3" s="32" t="s">
        <v>144</v>
      </c>
      <c r="I3" t="s">
        <v>145</v>
      </c>
      <c r="J3" t="s">
        <v>146</v>
      </c>
      <c r="K3" t="s">
        <v>147</v>
      </c>
      <c r="L3" t="s">
        <v>148</v>
      </c>
      <c r="M3" t="s">
        <v>149</v>
      </c>
      <c r="N3" t="s">
        <v>150</v>
      </c>
      <c r="O3" t="s">
        <v>151</v>
      </c>
      <c r="P3" t="s">
        <v>152</v>
      </c>
      <c r="Q3" t="s">
        <v>153</v>
      </c>
      <c r="R3" t="s">
        <v>141</v>
      </c>
    </row>
    <row r="4" spans="2:47" x14ac:dyDescent="0.3">
      <c r="B4" s="2" t="str">
        <f>IF(OR(ISBLANK(VeidlapaLieltirg!F16),VeidlapaLieltirg!F16=0),"",VeidlapaLieltirg!F16)</f>
        <v/>
      </c>
      <c r="E4" t="s">
        <v>370</v>
      </c>
      <c r="F4" t="s">
        <v>109</v>
      </c>
      <c r="G4" t="s">
        <v>155</v>
      </c>
      <c r="H4" t="s">
        <v>109</v>
      </c>
      <c r="I4" t="s">
        <v>156</v>
      </c>
      <c r="J4" t="s">
        <v>475</v>
      </c>
      <c r="K4">
        <v>24228</v>
      </c>
      <c r="L4">
        <v>1</v>
      </c>
      <c r="M4">
        <v>1</v>
      </c>
      <c r="N4" t="s">
        <v>157</v>
      </c>
      <c r="O4" t="s">
        <v>158</v>
      </c>
      <c r="P4" t="s">
        <v>159</v>
      </c>
      <c r="R4" t="s">
        <v>154</v>
      </c>
      <c r="V4" s="31"/>
      <c r="X4" s="31"/>
      <c r="AC4" s="31"/>
      <c r="AH4" s="31"/>
      <c r="AL4" s="31"/>
      <c r="AU4" s="31"/>
    </row>
    <row r="5" spans="2:47" x14ac:dyDescent="0.3">
      <c r="E5" t="s">
        <v>344</v>
      </c>
      <c r="F5" t="s">
        <v>81</v>
      </c>
      <c r="G5" t="s">
        <v>169</v>
      </c>
      <c r="H5" t="s">
        <v>81</v>
      </c>
      <c r="I5" t="s">
        <v>170</v>
      </c>
      <c r="J5" t="s">
        <v>116</v>
      </c>
      <c r="K5">
        <v>28344</v>
      </c>
      <c r="L5">
        <v>1</v>
      </c>
      <c r="M5">
        <v>1</v>
      </c>
      <c r="N5" t="s">
        <v>157</v>
      </c>
      <c r="O5" t="s">
        <v>158</v>
      </c>
      <c r="P5" t="s">
        <v>159</v>
      </c>
      <c r="R5" t="s">
        <v>476</v>
      </c>
      <c r="V5" s="31"/>
      <c r="X5" s="31"/>
      <c r="AC5" s="31"/>
      <c r="AH5" s="31"/>
      <c r="AL5" s="31"/>
      <c r="AU5" s="31"/>
    </row>
    <row r="6" spans="2:47" x14ac:dyDescent="0.3">
      <c r="B6" t="s">
        <v>25</v>
      </c>
      <c r="E6" t="s">
        <v>377</v>
      </c>
      <c r="F6" t="s">
        <v>88</v>
      </c>
      <c r="G6" t="s">
        <v>196</v>
      </c>
      <c r="H6" t="s">
        <v>88</v>
      </c>
      <c r="I6" t="s">
        <v>197</v>
      </c>
      <c r="J6" t="s">
        <v>124</v>
      </c>
      <c r="K6">
        <v>26899</v>
      </c>
      <c r="L6">
        <v>1</v>
      </c>
      <c r="M6">
        <v>1</v>
      </c>
      <c r="N6" t="s">
        <v>157</v>
      </c>
      <c r="O6" t="s">
        <v>158</v>
      </c>
      <c r="P6" t="s">
        <v>159</v>
      </c>
      <c r="R6" t="s">
        <v>195</v>
      </c>
      <c r="V6" s="31"/>
      <c r="X6" s="31"/>
      <c r="AC6" s="31"/>
      <c r="AH6" s="31"/>
      <c r="AL6" s="31"/>
      <c r="AU6" s="31"/>
    </row>
    <row r="7" spans="2:47" x14ac:dyDescent="0.3">
      <c r="B7" s="3">
        <f t="array" ref="B7">MIN(SEARCH({0;1;2;3;4;5;6;7;8;9},B4&amp;"0123456789"))</f>
        <v>1</v>
      </c>
      <c r="E7" t="s">
        <v>374</v>
      </c>
      <c r="F7" t="s">
        <v>186</v>
      </c>
      <c r="G7" t="s">
        <v>185</v>
      </c>
      <c r="H7" t="s">
        <v>186</v>
      </c>
      <c r="I7" t="s">
        <v>187</v>
      </c>
      <c r="J7" t="s">
        <v>188</v>
      </c>
      <c r="K7">
        <v>28028</v>
      </c>
      <c r="L7">
        <v>1</v>
      </c>
      <c r="M7">
        <v>1</v>
      </c>
      <c r="N7" t="s">
        <v>157</v>
      </c>
      <c r="O7" t="s">
        <v>158</v>
      </c>
      <c r="P7" t="s">
        <v>159</v>
      </c>
      <c r="R7" t="s">
        <v>184</v>
      </c>
      <c r="V7" s="31"/>
      <c r="X7" s="31"/>
      <c r="AC7" s="31"/>
      <c r="AH7" s="31"/>
      <c r="AL7" s="31"/>
      <c r="AU7" s="31"/>
    </row>
    <row r="8" spans="2:47" x14ac:dyDescent="0.3">
      <c r="E8" t="s">
        <v>360</v>
      </c>
      <c r="F8" t="s">
        <v>76</v>
      </c>
      <c r="G8" t="s">
        <v>237</v>
      </c>
      <c r="H8" t="s">
        <v>76</v>
      </c>
      <c r="I8" t="s">
        <v>238</v>
      </c>
      <c r="J8" t="s">
        <v>113</v>
      </c>
      <c r="K8">
        <v>27262</v>
      </c>
      <c r="L8">
        <v>1</v>
      </c>
      <c r="M8">
        <v>1</v>
      </c>
      <c r="N8" t="s">
        <v>157</v>
      </c>
      <c r="O8" t="s">
        <v>158</v>
      </c>
      <c r="P8" t="s">
        <v>159</v>
      </c>
      <c r="R8" t="s">
        <v>477</v>
      </c>
      <c r="V8" s="31"/>
      <c r="X8" s="31"/>
      <c r="AC8" s="31"/>
      <c r="AH8" s="31"/>
      <c r="AL8" s="31"/>
      <c r="AU8" s="31"/>
    </row>
    <row r="9" spans="2:47" x14ac:dyDescent="0.3">
      <c r="B9" t="s">
        <v>26</v>
      </c>
      <c r="E9" t="s">
        <v>372</v>
      </c>
      <c r="F9" t="s">
        <v>104</v>
      </c>
      <c r="G9" t="s">
        <v>179</v>
      </c>
      <c r="H9" t="s">
        <v>104</v>
      </c>
      <c r="I9" t="s">
        <v>180</v>
      </c>
      <c r="J9" t="s">
        <v>181</v>
      </c>
      <c r="K9">
        <v>24166</v>
      </c>
      <c r="L9">
        <v>1</v>
      </c>
      <c r="M9">
        <v>1</v>
      </c>
      <c r="N9" t="s">
        <v>157</v>
      </c>
      <c r="O9" t="s">
        <v>158</v>
      </c>
      <c r="P9" t="s">
        <v>159</v>
      </c>
      <c r="R9" t="s">
        <v>178</v>
      </c>
      <c r="V9" s="31"/>
      <c r="X9" s="31"/>
      <c r="AC9" s="31"/>
      <c r="AH9" s="31"/>
      <c r="AL9" s="31"/>
      <c r="AU9" s="31"/>
    </row>
    <row r="10" spans="2:47" x14ac:dyDescent="0.3">
      <c r="B10" s="3">
        <f t="array" aca="1" ref="B10" ca="1">IF(ISNUMBER(VALUE(B13)),LEN(B13),MATCH(TRUE,ISERROR(VALUE(MID(B13,ROW(INDIRECT("1:"&amp;LEN(B13))),1))),0)-1)</f>
        <v>0</v>
      </c>
      <c r="E10" t="s">
        <v>381</v>
      </c>
      <c r="F10" t="s">
        <v>241</v>
      </c>
      <c r="G10" t="s">
        <v>240</v>
      </c>
      <c r="H10" t="s">
        <v>241</v>
      </c>
      <c r="I10" t="s">
        <v>242</v>
      </c>
      <c r="J10" t="s">
        <v>243</v>
      </c>
      <c r="K10">
        <v>24547</v>
      </c>
      <c r="L10">
        <v>1</v>
      </c>
      <c r="M10">
        <v>1</v>
      </c>
      <c r="N10" t="s">
        <v>157</v>
      </c>
      <c r="O10" t="s">
        <v>158</v>
      </c>
      <c r="P10" t="s">
        <v>159</v>
      </c>
      <c r="R10" t="s">
        <v>239</v>
      </c>
      <c r="V10" s="31"/>
      <c r="X10" s="31"/>
      <c r="AC10" s="31"/>
      <c r="AH10" s="31"/>
      <c r="AL10" s="31"/>
      <c r="AU10" s="31"/>
    </row>
    <row r="11" spans="2:47" x14ac:dyDescent="0.3">
      <c r="E11" t="s">
        <v>397</v>
      </c>
      <c r="F11" t="s">
        <v>87</v>
      </c>
      <c r="G11" t="s">
        <v>320</v>
      </c>
      <c r="H11" t="s">
        <v>87</v>
      </c>
      <c r="I11" t="s">
        <v>478</v>
      </c>
      <c r="J11" t="s">
        <v>122</v>
      </c>
      <c r="K11">
        <v>24826</v>
      </c>
      <c r="L11">
        <v>1</v>
      </c>
      <c r="M11">
        <v>1</v>
      </c>
      <c r="N11" t="s">
        <v>157</v>
      </c>
      <c r="O11" t="s">
        <v>158</v>
      </c>
      <c r="P11" t="s">
        <v>159</v>
      </c>
      <c r="R11" t="s">
        <v>319</v>
      </c>
      <c r="V11" s="31"/>
      <c r="X11" s="31"/>
      <c r="AC11" s="31"/>
      <c r="AH11" s="31"/>
      <c r="AL11" s="31"/>
      <c r="AU11" s="31"/>
    </row>
    <row r="12" spans="2:47" x14ac:dyDescent="0.3">
      <c r="B12" t="s">
        <v>27</v>
      </c>
      <c r="E12" t="s">
        <v>412</v>
      </c>
      <c r="F12" t="s">
        <v>413</v>
      </c>
      <c r="G12" t="s">
        <v>414</v>
      </c>
      <c r="H12" t="s">
        <v>413</v>
      </c>
      <c r="I12" t="s">
        <v>317</v>
      </c>
      <c r="J12" t="s">
        <v>415</v>
      </c>
      <c r="K12">
        <v>24962</v>
      </c>
      <c r="L12">
        <v>1</v>
      </c>
      <c r="M12">
        <v>1</v>
      </c>
      <c r="N12" t="s">
        <v>157</v>
      </c>
      <c r="O12" t="s">
        <v>158</v>
      </c>
      <c r="P12" t="s">
        <v>159</v>
      </c>
      <c r="R12" t="s">
        <v>416</v>
      </c>
      <c r="V12" s="31"/>
      <c r="X12" s="31"/>
      <c r="AC12" s="31"/>
      <c r="AH12" s="31"/>
      <c r="AL12" s="31"/>
      <c r="AU12" s="31"/>
    </row>
    <row r="13" spans="2:47" x14ac:dyDescent="0.3">
      <c r="B13" s="4" t="str">
        <f>MID(B4,B7,LEN(B4))&amp;"a"</f>
        <v>a</v>
      </c>
      <c r="E13" t="s">
        <v>396</v>
      </c>
      <c r="F13" t="s">
        <v>105</v>
      </c>
      <c r="G13" t="s">
        <v>316</v>
      </c>
      <c r="H13" t="s">
        <v>105</v>
      </c>
      <c r="I13" t="s">
        <v>317</v>
      </c>
      <c r="J13" t="s">
        <v>318</v>
      </c>
      <c r="K13">
        <v>24660</v>
      </c>
      <c r="L13">
        <v>1</v>
      </c>
      <c r="M13">
        <v>1</v>
      </c>
      <c r="N13" t="s">
        <v>157</v>
      </c>
      <c r="O13" t="s">
        <v>158</v>
      </c>
      <c r="P13" t="s">
        <v>159</v>
      </c>
      <c r="R13" t="s">
        <v>315</v>
      </c>
      <c r="V13" s="31"/>
      <c r="X13" s="31"/>
      <c r="AC13" s="31"/>
      <c r="AH13" s="31"/>
      <c r="AL13" s="31"/>
      <c r="AU13" s="31"/>
    </row>
    <row r="14" spans="2:47" x14ac:dyDescent="0.3">
      <c r="E14" t="s">
        <v>385</v>
      </c>
      <c r="F14" t="s">
        <v>273</v>
      </c>
      <c r="G14" t="s">
        <v>274</v>
      </c>
      <c r="H14" t="s">
        <v>273</v>
      </c>
      <c r="I14" t="s">
        <v>275</v>
      </c>
      <c r="J14" t="s">
        <v>112</v>
      </c>
      <c r="K14">
        <v>28728</v>
      </c>
      <c r="L14">
        <v>1</v>
      </c>
      <c r="M14">
        <v>1</v>
      </c>
      <c r="N14" t="s">
        <v>157</v>
      </c>
      <c r="O14" t="s">
        <v>158</v>
      </c>
      <c r="P14" t="s">
        <v>159</v>
      </c>
      <c r="R14" t="s">
        <v>272</v>
      </c>
      <c r="V14" s="31"/>
      <c r="X14" s="31"/>
      <c r="AC14" s="31"/>
      <c r="AH14" s="31"/>
      <c r="AL14" s="31"/>
      <c r="AU14" s="31"/>
    </row>
    <row r="15" spans="2:47" x14ac:dyDescent="0.3">
      <c r="B15" t="s">
        <v>34</v>
      </c>
      <c r="E15" t="s">
        <v>398</v>
      </c>
      <c r="F15" t="s">
        <v>323</v>
      </c>
      <c r="G15" t="s">
        <v>322</v>
      </c>
      <c r="H15" t="s">
        <v>323</v>
      </c>
      <c r="I15" t="s">
        <v>324</v>
      </c>
      <c r="J15" t="s">
        <v>121</v>
      </c>
      <c r="K15">
        <v>24709</v>
      </c>
      <c r="L15">
        <v>1</v>
      </c>
      <c r="M15">
        <v>1</v>
      </c>
      <c r="N15" t="s">
        <v>157</v>
      </c>
      <c r="O15" t="s">
        <v>158</v>
      </c>
      <c r="P15" t="s">
        <v>159</v>
      </c>
      <c r="R15" t="s">
        <v>321</v>
      </c>
      <c r="V15" s="31"/>
      <c r="X15" s="31"/>
      <c r="AC15" s="31"/>
      <c r="AH15" s="31"/>
      <c r="AL15" s="31"/>
      <c r="AU15" s="31"/>
    </row>
    <row r="16" spans="2:47" x14ac:dyDescent="0.3">
      <c r="B16" s="5" t="str">
        <f ca="1">IF(TEXT(MID(B13,1,B10),"000")="","xx",TEXT(MID(B13,1,B10),"00000"))</f>
        <v>xx</v>
      </c>
      <c r="E16" t="s">
        <v>400</v>
      </c>
      <c r="F16" t="s">
        <v>35</v>
      </c>
      <c r="G16" t="s">
        <v>330</v>
      </c>
      <c r="H16" t="s">
        <v>35</v>
      </c>
      <c r="I16" t="s">
        <v>331</v>
      </c>
      <c r="J16" t="s">
        <v>28</v>
      </c>
      <c r="K16">
        <v>24710</v>
      </c>
      <c r="L16">
        <v>1</v>
      </c>
      <c r="M16">
        <v>1</v>
      </c>
      <c r="N16" t="s">
        <v>157</v>
      </c>
      <c r="O16" t="s">
        <v>158</v>
      </c>
      <c r="P16" t="s">
        <v>159</v>
      </c>
      <c r="R16" t="s">
        <v>329</v>
      </c>
      <c r="V16" s="31"/>
      <c r="X16" s="31"/>
      <c r="AC16" s="31"/>
      <c r="AH16" s="31"/>
      <c r="AL16" s="31"/>
      <c r="AU16" s="31"/>
    </row>
    <row r="17" spans="2:47" x14ac:dyDescent="0.3">
      <c r="E17" t="s">
        <v>392</v>
      </c>
      <c r="F17" t="s">
        <v>83</v>
      </c>
      <c r="G17" t="s">
        <v>302</v>
      </c>
      <c r="H17" t="s">
        <v>83</v>
      </c>
      <c r="I17" t="s">
        <v>303</v>
      </c>
      <c r="J17" t="s">
        <v>118</v>
      </c>
      <c r="K17">
        <v>26469</v>
      </c>
      <c r="L17">
        <v>1</v>
      </c>
      <c r="M17">
        <v>1</v>
      </c>
      <c r="N17" t="s">
        <v>157</v>
      </c>
      <c r="O17" t="s">
        <v>158</v>
      </c>
      <c r="P17" t="s">
        <v>159</v>
      </c>
      <c r="R17" t="s">
        <v>301</v>
      </c>
      <c r="V17" s="31"/>
      <c r="X17" s="31"/>
      <c r="AC17" s="31"/>
      <c r="AH17" s="31"/>
      <c r="AL17" s="31"/>
      <c r="AU17" s="31"/>
    </row>
    <row r="18" spans="2:47" x14ac:dyDescent="0.3">
      <c r="E18" t="s">
        <v>467</v>
      </c>
      <c r="F18" t="s">
        <v>468</v>
      </c>
      <c r="G18" t="s">
        <v>469</v>
      </c>
      <c r="H18" t="s">
        <v>468</v>
      </c>
      <c r="I18" t="s">
        <v>470</v>
      </c>
      <c r="J18" t="s">
        <v>471</v>
      </c>
      <c r="K18">
        <v>26567</v>
      </c>
      <c r="L18">
        <v>1</v>
      </c>
      <c r="M18">
        <v>1</v>
      </c>
      <c r="N18" t="s">
        <v>157</v>
      </c>
      <c r="O18" t="s">
        <v>158</v>
      </c>
      <c r="P18" t="s">
        <v>159</v>
      </c>
      <c r="R18" t="s">
        <v>472</v>
      </c>
      <c r="V18" s="31"/>
      <c r="X18" s="31"/>
      <c r="AC18" s="31"/>
      <c r="AH18" s="31"/>
      <c r="AL18" s="31"/>
      <c r="AU18" s="31"/>
    </row>
    <row r="19" spans="2:47" x14ac:dyDescent="0.3">
      <c r="B19" t="s">
        <v>33</v>
      </c>
      <c r="E19" t="s">
        <v>366</v>
      </c>
      <c r="F19" t="s">
        <v>257</v>
      </c>
      <c r="G19" t="s">
        <v>258</v>
      </c>
      <c r="H19" t="s">
        <v>257</v>
      </c>
      <c r="I19" t="s">
        <v>259</v>
      </c>
      <c r="J19" t="s">
        <v>260</v>
      </c>
      <c r="K19">
        <v>27166</v>
      </c>
      <c r="L19">
        <v>1</v>
      </c>
      <c r="M19">
        <v>1</v>
      </c>
      <c r="N19" t="s">
        <v>157</v>
      </c>
      <c r="O19" t="s">
        <v>158</v>
      </c>
      <c r="P19" t="s">
        <v>159</v>
      </c>
      <c r="R19" t="s">
        <v>411</v>
      </c>
      <c r="V19" s="31"/>
      <c r="X19" s="31"/>
      <c r="AC19" s="31"/>
      <c r="AH19" s="31"/>
      <c r="AL19" s="31"/>
      <c r="AU19" s="31"/>
    </row>
    <row r="20" spans="2:47" x14ac:dyDescent="0.3">
      <c r="B20" s="1" t="str">
        <f ca="1">IFERROR(VLOOKUP("*"&amp;B16&amp;"*",#REF!,5,FALSE),"")</f>
        <v/>
      </c>
      <c r="E20" t="s">
        <v>380</v>
      </c>
      <c r="F20" t="s">
        <v>100</v>
      </c>
      <c r="G20" t="s">
        <v>235</v>
      </c>
      <c r="H20" t="s">
        <v>100</v>
      </c>
      <c r="I20" t="s">
        <v>236</v>
      </c>
      <c r="J20" t="s">
        <v>130</v>
      </c>
      <c r="K20">
        <v>27783</v>
      </c>
      <c r="L20">
        <v>1</v>
      </c>
      <c r="M20">
        <v>1</v>
      </c>
      <c r="N20" t="s">
        <v>157</v>
      </c>
      <c r="O20" t="s">
        <v>158</v>
      </c>
      <c r="P20" t="s">
        <v>159</v>
      </c>
      <c r="R20" t="s">
        <v>234</v>
      </c>
      <c r="V20" s="31"/>
      <c r="X20" s="31"/>
      <c r="AC20" s="31"/>
      <c r="AH20" s="31"/>
      <c r="AL20" s="31"/>
      <c r="AU20" s="31"/>
    </row>
    <row r="21" spans="2:47" x14ac:dyDescent="0.3">
      <c r="E21" t="s">
        <v>383</v>
      </c>
      <c r="F21" t="s">
        <v>108</v>
      </c>
      <c r="G21" t="s">
        <v>264</v>
      </c>
      <c r="H21" t="s">
        <v>265</v>
      </c>
      <c r="I21" t="s">
        <v>420</v>
      </c>
      <c r="J21" t="s">
        <v>137</v>
      </c>
      <c r="K21">
        <v>27903</v>
      </c>
      <c r="L21">
        <v>1</v>
      </c>
      <c r="M21">
        <v>1</v>
      </c>
      <c r="N21" t="s">
        <v>157</v>
      </c>
      <c r="O21" t="s">
        <v>158</v>
      </c>
      <c r="P21" t="s">
        <v>159</v>
      </c>
      <c r="R21" t="s">
        <v>263</v>
      </c>
      <c r="V21" s="31"/>
      <c r="X21" s="31"/>
      <c r="AC21" s="31"/>
      <c r="AH21" s="31"/>
      <c r="AL21" s="31"/>
      <c r="AU21" s="31"/>
    </row>
    <row r="22" spans="2:47" x14ac:dyDescent="0.3">
      <c r="B22" t="s">
        <v>36</v>
      </c>
      <c r="C22" s="1">
        <v>1</v>
      </c>
      <c r="E22" t="s">
        <v>379</v>
      </c>
      <c r="F22" t="s">
        <v>217</v>
      </c>
      <c r="G22" t="s">
        <v>216</v>
      </c>
      <c r="H22" t="s">
        <v>217</v>
      </c>
      <c r="I22" t="s">
        <v>404</v>
      </c>
      <c r="J22" t="s">
        <v>134</v>
      </c>
      <c r="K22">
        <v>27043</v>
      </c>
      <c r="L22">
        <v>1</v>
      </c>
      <c r="M22">
        <v>1</v>
      </c>
      <c r="N22" t="s">
        <v>157</v>
      </c>
      <c r="O22" t="s">
        <v>158</v>
      </c>
      <c r="P22" t="s">
        <v>159</v>
      </c>
      <c r="R22" t="s">
        <v>215</v>
      </c>
      <c r="V22" s="31"/>
      <c r="X22" s="31"/>
      <c r="AC22" s="31"/>
      <c r="AH22" s="31"/>
      <c r="AL22" s="31"/>
      <c r="AU22" s="31"/>
    </row>
    <row r="23" spans="2:47" x14ac:dyDescent="0.3">
      <c r="E23" t="s">
        <v>480</v>
      </c>
      <c r="F23" t="s">
        <v>481</v>
      </c>
      <c r="G23" t="s">
        <v>482</v>
      </c>
      <c r="H23" t="s">
        <v>481</v>
      </c>
      <c r="I23" t="s">
        <v>483</v>
      </c>
      <c r="J23" t="s">
        <v>484</v>
      </c>
      <c r="K23">
        <v>26812</v>
      </c>
      <c r="L23">
        <v>1</v>
      </c>
      <c r="M23">
        <v>1</v>
      </c>
      <c r="N23" t="s">
        <v>157</v>
      </c>
      <c r="O23" t="s">
        <v>158</v>
      </c>
      <c r="P23" t="s">
        <v>159</v>
      </c>
      <c r="R23" t="s">
        <v>485</v>
      </c>
      <c r="V23" s="31"/>
      <c r="X23" s="31"/>
      <c r="AC23" s="31"/>
      <c r="AH23" s="31"/>
      <c r="AL23" s="31"/>
      <c r="AU23" s="31"/>
    </row>
    <row r="24" spans="2:47" x14ac:dyDescent="0.3">
      <c r="E24" t="s">
        <v>405</v>
      </c>
      <c r="F24" t="s">
        <v>406</v>
      </c>
      <c r="G24" t="s">
        <v>407</v>
      </c>
      <c r="H24" t="s">
        <v>406</v>
      </c>
      <c r="I24" t="s">
        <v>408</v>
      </c>
      <c r="J24" t="s">
        <v>409</v>
      </c>
      <c r="K24">
        <v>28123</v>
      </c>
      <c r="L24">
        <v>1</v>
      </c>
      <c r="M24">
        <v>1</v>
      </c>
      <c r="N24" t="s">
        <v>157</v>
      </c>
      <c r="O24" t="s">
        <v>158</v>
      </c>
      <c r="P24" t="s">
        <v>159</v>
      </c>
      <c r="R24" t="s">
        <v>410</v>
      </c>
      <c r="V24" s="31"/>
      <c r="X24" s="31"/>
      <c r="AC24" s="31"/>
      <c r="AH24" s="31"/>
      <c r="AL24" s="31"/>
      <c r="AU24" s="31"/>
    </row>
    <row r="25" spans="2:47" x14ac:dyDescent="0.3">
      <c r="E25" t="s">
        <v>371</v>
      </c>
      <c r="F25" t="s">
        <v>107</v>
      </c>
      <c r="G25" t="s">
        <v>174</v>
      </c>
      <c r="H25" t="s">
        <v>107</v>
      </c>
      <c r="I25" t="s">
        <v>487</v>
      </c>
      <c r="J25" t="s">
        <v>136</v>
      </c>
      <c r="K25">
        <v>27964</v>
      </c>
      <c r="L25">
        <v>1</v>
      </c>
      <c r="M25">
        <v>1</v>
      </c>
      <c r="N25" t="s">
        <v>157</v>
      </c>
      <c r="O25" t="s">
        <v>158</v>
      </c>
      <c r="P25" t="s">
        <v>159</v>
      </c>
      <c r="R25" t="s">
        <v>173</v>
      </c>
      <c r="V25" s="31"/>
      <c r="X25" s="31"/>
      <c r="AC25" s="31"/>
      <c r="AH25" s="31"/>
      <c r="AL25" s="31"/>
      <c r="AU25" s="31"/>
    </row>
    <row r="26" spans="2:47" x14ac:dyDescent="0.3">
      <c r="E26" t="s">
        <v>387</v>
      </c>
      <c r="F26" t="s">
        <v>282</v>
      </c>
      <c r="G26" t="s">
        <v>283</v>
      </c>
      <c r="H26" t="s">
        <v>282</v>
      </c>
      <c r="I26" t="s">
        <v>284</v>
      </c>
      <c r="J26" t="s">
        <v>285</v>
      </c>
      <c r="K26">
        <v>25521</v>
      </c>
      <c r="L26">
        <v>1</v>
      </c>
      <c r="M26">
        <v>1</v>
      </c>
      <c r="N26" t="s">
        <v>157</v>
      </c>
      <c r="O26" t="s">
        <v>158</v>
      </c>
      <c r="P26" t="s">
        <v>159</v>
      </c>
      <c r="R26" t="s">
        <v>281</v>
      </c>
      <c r="V26" s="31"/>
      <c r="X26" s="31"/>
      <c r="AC26" s="31"/>
      <c r="AH26" s="31"/>
      <c r="AL26" s="31"/>
      <c r="AU26" s="31"/>
    </row>
    <row r="27" spans="2:47" x14ac:dyDescent="0.3">
      <c r="E27" t="s">
        <v>429</v>
      </c>
      <c r="F27" t="s">
        <v>430</v>
      </c>
      <c r="G27" t="s">
        <v>431</v>
      </c>
      <c r="H27" t="s">
        <v>430</v>
      </c>
      <c r="I27" t="s">
        <v>494</v>
      </c>
      <c r="J27" t="s">
        <v>432</v>
      </c>
      <c r="K27">
        <v>26988</v>
      </c>
      <c r="L27">
        <v>1</v>
      </c>
      <c r="M27">
        <v>1</v>
      </c>
      <c r="N27" t="s">
        <v>157</v>
      </c>
      <c r="O27" t="s">
        <v>158</v>
      </c>
      <c r="P27" t="s">
        <v>159</v>
      </c>
      <c r="R27" t="s">
        <v>433</v>
      </c>
      <c r="V27" s="31"/>
      <c r="X27" s="31"/>
      <c r="AC27" s="31"/>
      <c r="AH27" s="31"/>
      <c r="AL27" s="31"/>
      <c r="AU27" s="31"/>
    </row>
    <row r="28" spans="2:47" x14ac:dyDescent="0.3">
      <c r="E28" t="s">
        <v>346</v>
      </c>
      <c r="F28" t="s">
        <v>175</v>
      </c>
      <c r="G28" t="s">
        <v>176</v>
      </c>
      <c r="H28" t="s">
        <v>177</v>
      </c>
      <c r="I28" t="s">
        <v>427</v>
      </c>
      <c r="J28" t="s">
        <v>123</v>
      </c>
      <c r="K28">
        <v>25548</v>
      </c>
      <c r="L28">
        <v>1</v>
      </c>
      <c r="M28">
        <v>1</v>
      </c>
      <c r="N28" t="s">
        <v>157</v>
      </c>
      <c r="O28" t="s">
        <v>158</v>
      </c>
      <c r="P28" t="s">
        <v>159</v>
      </c>
      <c r="R28" t="s">
        <v>428</v>
      </c>
      <c r="V28" s="31"/>
      <c r="X28" s="31"/>
      <c r="AC28" s="31"/>
      <c r="AH28" s="31"/>
      <c r="AL28" s="31"/>
      <c r="AU28" s="31"/>
    </row>
    <row r="29" spans="2:47" x14ac:dyDescent="0.3">
      <c r="E29" t="s">
        <v>401</v>
      </c>
      <c r="F29" t="s">
        <v>334</v>
      </c>
      <c r="G29" t="s">
        <v>333</v>
      </c>
      <c r="H29" t="s">
        <v>334</v>
      </c>
      <c r="I29" t="s">
        <v>335</v>
      </c>
      <c r="J29" t="s">
        <v>32</v>
      </c>
      <c r="K29">
        <v>28042</v>
      </c>
      <c r="L29">
        <v>1</v>
      </c>
      <c r="M29">
        <v>1</v>
      </c>
      <c r="N29" t="s">
        <v>157</v>
      </c>
      <c r="O29" t="s">
        <v>158</v>
      </c>
      <c r="P29" t="s">
        <v>159</v>
      </c>
      <c r="R29" t="s">
        <v>332</v>
      </c>
      <c r="V29" s="31"/>
      <c r="X29" s="31"/>
      <c r="AC29" s="31"/>
      <c r="AH29" s="31"/>
      <c r="AL29" s="31"/>
      <c r="AU29" s="31"/>
    </row>
    <row r="30" spans="2:47" x14ac:dyDescent="0.3">
      <c r="E30" t="s">
        <v>375</v>
      </c>
      <c r="F30" t="s">
        <v>82</v>
      </c>
      <c r="G30" t="s">
        <v>190</v>
      </c>
      <c r="H30" t="s">
        <v>82</v>
      </c>
      <c r="I30" t="s">
        <v>495</v>
      </c>
      <c r="J30" t="s">
        <v>117</v>
      </c>
      <c r="K30">
        <v>27142</v>
      </c>
      <c r="L30">
        <v>1</v>
      </c>
      <c r="M30">
        <v>1</v>
      </c>
      <c r="N30" t="s">
        <v>157</v>
      </c>
      <c r="O30" t="s">
        <v>158</v>
      </c>
      <c r="P30" t="s">
        <v>159</v>
      </c>
      <c r="R30" t="s">
        <v>189</v>
      </c>
      <c r="V30" s="31"/>
      <c r="X30" s="31"/>
      <c r="AC30" s="31"/>
      <c r="AH30" s="31"/>
      <c r="AL30" s="31"/>
      <c r="AU30" s="31"/>
    </row>
    <row r="31" spans="2:47" x14ac:dyDescent="0.3">
      <c r="E31" t="s">
        <v>382</v>
      </c>
      <c r="F31" t="s">
        <v>103</v>
      </c>
      <c r="G31" t="s">
        <v>251</v>
      </c>
      <c r="H31" t="s">
        <v>103</v>
      </c>
      <c r="I31" t="s">
        <v>252</v>
      </c>
      <c r="J31" t="s">
        <v>133</v>
      </c>
      <c r="K31">
        <v>25547</v>
      </c>
      <c r="L31">
        <v>1</v>
      </c>
      <c r="M31">
        <v>1</v>
      </c>
      <c r="N31" t="s">
        <v>157</v>
      </c>
      <c r="O31" t="s">
        <v>158</v>
      </c>
      <c r="P31" t="s">
        <v>159</v>
      </c>
      <c r="R31" t="s">
        <v>250</v>
      </c>
      <c r="V31" s="31"/>
      <c r="X31" s="31"/>
      <c r="AC31" s="31"/>
      <c r="AH31" s="31"/>
      <c r="AL31" s="31"/>
      <c r="AU31" s="31"/>
    </row>
    <row r="32" spans="2:47" x14ac:dyDescent="0.3">
      <c r="E32" t="s">
        <v>434</v>
      </c>
      <c r="F32" t="s">
        <v>435</v>
      </c>
      <c r="G32" t="s">
        <v>436</v>
      </c>
      <c r="H32" t="s">
        <v>435</v>
      </c>
      <c r="I32" t="s">
        <v>437</v>
      </c>
      <c r="J32" t="s">
        <v>438</v>
      </c>
      <c r="K32">
        <v>26272</v>
      </c>
      <c r="L32">
        <v>1</v>
      </c>
      <c r="M32">
        <v>1</v>
      </c>
      <c r="N32" t="s">
        <v>157</v>
      </c>
      <c r="O32" t="s">
        <v>158</v>
      </c>
      <c r="P32" t="s">
        <v>159</v>
      </c>
      <c r="R32" t="s">
        <v>439</v>
      </c>
      <c r="V32" s="31"/>
      <c r="X32" s="31"/>
      <c r="AC32" s="31"/>
      <c r="AH32" s="31"/>
      <c r="AL32" s="31"/>
      <c r="AU32" s="31"/>
    </row>
    <row r="33" spans="5:47" x14ac:dyDescent="0.3">
      <c r="E33" t="s">
        <v>361</v>
      </c>
      <c r="F33" t="s">
        <v>78</v>
      </c>
      <c r="G33" t="s">
        <v>244</v>
      </c>
      <c r="H33" t="s">
        <v>78</v>
      </c>
      <c r="I33" t="s">
        <v>245</v>
      </c>
      <c r="J33" t="s">
        <v>246</v>
      </c>
      <c r="K33">
        <v>29031</v>
      </c>
      <c r="L33">
        <v>1</v>
      </c>
      <c r="M33">
        <v>1</v>
      </c>
      <c r="N33" t="s">
        <v>157</v>
      </c>
      <c r="O33" t="s">
        <v>158</v>
      </c>
      <c r="P33" t="s">
        <v>159</v>
      </c>
      <c r="R33" t="s">
        <v>417</v>
      </c>
      <c r="V33" s="31"/>
      <c r="X33" s="31"/>
      <c r="AC33" s="31"/>
      <c r="AH33" s="31"/>
      <c r="AL33" s="31"/>
      <c r="AU33" s="31"/>
    </row>
    <row r="34" spans="5:47" x14ac:dyDescent="0.3">
      <c r="E34" t="s">
        <v>395</v>
      </c>
      <c r="F34" t="s">
        <v>311</v>
      </c>
      <c r="G34" t="s">
        <v>312</v>
      </c>
      <c r="H34" t="s">
        <v>311</v>
      </c>
      <c r="I34" t="s">
        <v>313</v>
      </c>
      <c r="J34" t="s">
        <v>314</v>
      </c>
      <c r="K34">
        <v>24541</v>
      </c>
      <c r="L34">
        <v>1</v>
      </c>
      <c r="M34">
        <v>1</v>
      </c>
      <c r="N34" t="s">
        <v>157</v>
      </c>
      <c r="O34" t="s">
        <v>158</v>
      </c>
      <c r="P34" t="s">
        <v>159</v>
      </c>
      <c r="R34" t="s">
        <v>310</v>
      </c>
      <c r="V34" s="31"/>
      <c r="X34" s="31"/>
      <c r="AC34" s="31"/>
      <c r="AH34" s="31"/>
      <c r="AL34" s="31"/>
      <c r="AU34" s="31"/>
    </row>
    <row r="35" spans="5:47" x14ac:dyDescent="0.3">
      <c r="E35" t="s">
        <v>499</v>
      </c>
      <c r="F35" t="s">
        <v>500</v>
      </c>
      <c r="G35" t="s">
        <v>501</v>
      </c>
      <c r="H35" t="s">
        <v>500</v>
      </c>
      <c r="I35" t="s">
        <v>502</v>
      </c>
      <c r="J35" t="s">
        <v>503</v>
      </c>
      <c r="K35">
        <v>26841</v>
      </c>
      <c r="L35">
        <v>1</v>
      </c>
      <c r="M35">
        <v>1</v>
      </c>
      <c r="N35" t="s">
        <v>157</v>
      </c>
      <c r="O35" t="s">
        <v>158</v>
      </c>
      <c r="P35" t="s">
        <v>159</v>
      </c>
      <c r="R35" t="s">
        <v>504</v>
      </c>
      <c r="V35" s="31"/>
      <c r="X35" s="31"/>
      <c r="AC35" s="31"/>
      <c r="AH35" s="31"/>
      <c r="AL35" s="31"/>
      <c r="AU35" s="31"/>
    </row>
    <row r="36" spans="5:47" x14ac:dyDescent="0.3">
      <c r="E36" t="s">
        <v>345</v>
      </c>
      <c r="F36" t="s">
        <v>79</v>
      </c>
      <c r="G36" t="s">
        <v>171</v>
      </c>
      <c r="H36" t="s">
        <v>79</v>
      </c>
      <c r="I36" t="s">
        <v>172</v>
      </c>
      <c r="J36" t="s">
        <v>115</v>
      </c>
      <c r="K36">
        <v>27308</v>
      </c>
      <c r="L36">
        <v>1</v>
      </c>
      <c r="M36">
        <v>1</v>
      </c>
      <c r="N36" t="s">
        <v>157</v>
      </c>
      <c r="O36" t="s">
        <v>158</v>
      </c>
      <c r="P36" t="s">
        <v>159</v>
      </c>
      <c r="R36" t="s">
        <v>505</v>
      </c>
      <c r="V36" s="31"/>
      <c r="X36" s="31"/>
      <c r="AC36" s="31"/>
      <c r="AH36" s="31"/>
      <c r="AL36" s="31"/>
      <c r="AU36" s="31"/>
    </row>
    <row r="37" spans="5:47" x14ac:dyDescent="0.3">
      <c r="E37" t="s">
        <v>389</v>
      </c>
      <c r="F37" t="s">
        <v>291</v>
      </c>
      <c r="G37" t="s">
        <v>292</v>
      </c>
      <c r="H37" t="s">
        <v>291</v>
      </c>
      <c r="I37" t="s">
        <v>506</v>
      </c>
      <c r="J37" t="s">
        <v>293</v>
      </c>
      <c r="K37">
        <v>26724</v>
      </c>
      <c r="L37">
        <v>1</v>
      </c>
      <c r="M37">
        <v>1</v>
      </c>
      <c r="N37" t="s">
        <v>157</v>
      </c>
      <c r="O37" t="s">
        <v>158</v>
      </c>
      <c r="P37" t="s">
        <v>159</v>
      </c>
      <c r="R37" t="s">
        <v>290</v>
      </c>
      <c r="V37" s="31"/>
      <c r="X37" s="31"/>
      <c r="AC37" s="31"/>
      <c r="AH37" s="31"/>
      <c r="AL37" s="31"/>
      <c r="AU37" s="31"/>
    </row>
    <row r="38" spans="5:47" x14ac:dyDescent="0.3">
      <c r="E38" t="s">
        <v>368</v>
      </c>
      <c r="F38" t="s">
        <v>89</v>
      </c>
      <c r="G38" t="s">
        <v>266</v>
      </c>
      <c r="H38" t="s">
        <v>89</v>
      </c>
      <c r="I38" t="s">
        <v>451</v>
      </c>
      <c r="J38" t="s">
        <v>507</v>
      </c>
      <c r="K38">
        <v>27763</v>
      </c>
      <c r="L38">
        <v>1</v>
      </c>
      <c r="M38">
        <v>1</v>
      </c>
      <c r="N38" t="s">
        <v>157</v>
      </c>
      <c r="O38" t="s">
        <v>158</v>
      </c>
      <c r="P38" t="s">
        <v>159</v>
      </c>
      <c r="R38" t="s">
        <v>452</v>
      </c>
      <c r="V38" s="31"/>
      <c r="X38" s="31"/>
      <c r="AC38" s="31"/>
      <c r="AH38" s="31"/>
      <c r="AL38" s="31"/>
      <c r="AU38" s="31"/>
    </row>
    <row r="39" spans="5:47" x14ac:dyDescent="0.3">
      <c r="E39" t="s">
        <v>376</v>
      </c>
      <c r="F39" t="s">
        <v>74</v>
      </c>
      <c r="G39" t="s">
        <v>192</v>
      </c>
      <c r="H39" t="s">
        <v>74</v>
      </c>
      <c r="I39" t="s">
        <v>193</v>
      </c>
      <c r="J39" t="s">
        <v>194</v>
      </c>
      <c r="K39">
        <v>27887</v>
      </c>
      <c r="L39">
        <v>1</v>
      </c>
      <c r="M39">
        <v>1</v>
      </c>
      <c r="N39" t="s">
        <v>157</v>
      </c>
      <c r="O39" t="s">
        <v>158</v>
      </c>
      <c r="P39" t="s">
        <v>159</v>
      </c>
      <c r="R39" t="s">
        <v>191</v>
      </c>
      <c r="V39" s="31"/>
      <c r="X39" s="31"/>
      <c r="AC39" s="31"/>
      <c r="AH39" s="31"/>
      <c r="AL39" s="31"/>
      <c r="AU39" s="31"/>
    </row>
    <row r="40" spans="5:47" x14ac:dyDescent="0.3">
      <c r="E40" t="s">
        <v>459</v>
      </c>
      <c r="F40" t="s">
        <v>460</v>
      </c>
      <c r="G40" t="s">
        <v>461</v>
      </c>
      <c r="H40" t="s">
        <v>460</v>
      </c>
      <c r="I40" t="s">
        <v>510</v>
      </c>
      <c r="J40" t="s">
        <v>462</v>
      </c>
      <c r="K40">
        <v>28187</v>
      </c>
      <c r="L40">
        <v>1</v>
      </c>
      <c r="M40">
        <v>1</v>
      </c>
      <c r="N40" t="s">
        <v>157</v>
      </c>
      <c r="O40" t="s">
        <v>158</v>
      </c>
      <c r="P40" t="s">
        <v>159</v>
      </c>
      <c r="R40" t="s">
        <v>463</v>
      </c>
      <c r="V40" s="31"/>
      <c r="X40" s="31"/>
      <c r="AC40" s="31"/>
      <c r="AH40" s="31"/>
      <c r="AL40" s="31"/>
      <c r="AU40" s="31"/>
    </row>
    <row r="41" spans="5:47" x14ac:dyDescent="0.3">
      <c r="E41" t="s">
        <v>384</v>
      </c>
      <c r="F41" t="s">
        <v>101</v>
      </c>
      <c r="G41" t="s">
        <v>271</v>
      </c>
      <c r="H41" t="s">
        <v>101</v>
      </c>
      <c r="I41" t="s">
        <v>511</v>
      </c>
      <c r="J41" t="s">
        <v>131</v>
      </c>
      <c r="K41">
        <v>28125</v>
      </c>
      <c r="L41">
        <v>1</v>
      </c>
      <c r="M41">
        <v>1</v>
      </c>
      <c r="N41" t="s">
        <v>157</v>
      </c>
      <c r="O41" t="s">
        <v>158</v>
      </c>
      <c r="P41" t="s">
        <v>159</v>
      </c>
      <c r="R41" t="s">
        <v>270</v>
      </c>
      <c r="V41" s="31"/>
      <c r="X41" s="31"/>
      <c r="AC41" s="31"/>
      <c r="AH41" s="31"/>
      <c r="AL41" s="31"/>
      <c r="AU41" s="31"/>
    </row>
    <row r="42" spans="5:47" x14ac:dyDescent="0.3">
      <c r="E42" t="s">
        <v>391</v>
      </c>
      <c r="F42" t="s">
        <v>298</v>
      </c>
      <c r="G42" t="s">
        <v>299</v>
      </c>
      <c r="H42" t="s">
        <v>298</v>
      </c>
      <c r="I42" t="s">
        <v>449</v>
      </c>
      <c r="J42" t="s">
        <v>300</v>
      </c>
      <c r="K42">
        <v>26905</v>
      </c>
      <c r="L42">
        <v>1</v>
      </c>
      <c r="M42">
        <v>1</v>
      </c>
      <c r="N42" t="s">
        <v>157</v>
      </c>
      <c r="O42" t="s">
        <v>158</v>
      </c>
      <c r="P42" t="s">
        <v>159</v>
      </c>
      <c r="R42" t="s">
        <v>297</v>
      </c>
      <c r="V42" s="31"/>
      <c r="X42" s="31"/>
      <c r="AC42" s="31"/>
      <c r="AH42" s="31"/>
      <c r="AL42" s="31"/>
      <c r="AU42" s="31"/>
    </row>
    <row r="43" spans="5:47" x14ac:dyDescent="0.3">
      <c r="E43" t="s">
        <v>393</v>
      </c>
      <c r="F43" t="s">
        <v>90</v>
      </c>
      <c r="G43" t="s">
        <v>305</v>
      </c>
      <c r="H43" t="s">
        <v>90</v>
      </c>
      <c r="I43" t="s">
        <v>306</v>
      </c>
      <c r="J43" t="s">
        <v>307</v>
      </c>
      <c r="K43">
        <v>25504</v>
      </c>
      <c r="L43">
        <v>1</v>
      </c>
      <c r="M43">
        <v>1</v>
      </c>
      <c r="N43" t="s">
        <v>157</v>
      </c>
      <c r="O43" t="s">
        <v>158</v>
      </c>
      <c r="P43" t="s">
        <v>159</v>
      </c>
      <c r="R43" t="s">
        <v>304</v>
      </c>
      <c r="V43" s="31"/>
      <c r="X43" s="31"/>
      <c r="AC43" s="31"/>
      <c r="AH43" s="31"/>
      <c r="AL43" s="31"/>
      <c r="AU43" s="31"/>
    </row>
    <row r="44" spans="5:47" x14ac:dyDescent="0.3">
      <c r="E44" t="s">
        <v>453</v>
      </c>
      <c r="F44" t="s">
        <v>454</v>
      </c>
      <c r="G44" t="s">
        <v>455</v>
      </c>
      <c r="H44" t="s">
        <v>454</v>
      </c>
      <c r="I44" t="s">
        <v>456</v>
      </c>
      <c r="J44" t="s">
        <v>457</v>
      </c>
      <c r="K44">
        <v>25542</v>
      </c>
      <c r="L44">
        <v>1</v>
      </c>
      <c r="M44">
        <v>1</v>
      </c>
      <c r="N44" t="s">
        <v>157</v>
      </c>
      <c r="O44" t="s">
        <v>158</v>
      </c>
      <c r="P44" t="s">
        <v>159</v>
      </c>
      <c r="R44" t="s">
        <v>458</v>
      </c>
      <c r="V44" s="31"/>
      <c r="X44" s="31"/>
      <c r="AC44" s="31"/>
      <c r="AH44" s="31"/>
      <c r="AL44" s="31"/>
      <c r="AU44" s="31"/>
    </row>
    <row r="45" spans="5:47" x14ac:dyDescent="0.3">
      <c r="E45" t="s">
        <v>378</v>
      </c>
      <c r="F45" t="s">
        <v>96</v>
      </c>
      <c r="G45" t="s">
        <v>209</v>
      </c>
      <c r="H45" t="s">
        <v>96</v>
      </c>
      <c r="I45" t="s">
        <v>210</v>
      </c>
      <c r="J45" t="s">
        <v>211</v>
      </c>
      <c r="K45">
        <v>28871</v>
      </c>
      <c r="L45">
        <v>1</v>
      </c>
      <c r="M45">
        <v>1</v>
      </c>
      <c r="N45" t="s">
        <v>157</v>
      </c>
      <c r="O45" t="s">
        <v>158</v>
      </c>
      <c r="P45" t="s">
        <v>159</v>
      </c>
      <c r="R45" t="s">
        <v>208</v>
      </c>
      <c r="V45" s="31"/>
      <c r="X45" s="31"/>
      <c r="AC45" s="31"/>
      <c r="AH45" s="31"/>
      <c r="AL45" s="31"/>
      <c r="AU45" s="31"/>
    </row>
    <row r="46" spans="5:47" x14ac:dyDescent="0.3">
      <c r="E46" t="s">
        <v>347</v>
      </c>
      <c r="F46" t="s">
        <v>85</v>
      </c>
      <c r="G46" t="s">
        <v>198</v>
      </c>
      <c r="H46" t="s">
        <v>85</v>
      </c>
      <c r="I46" t="s">
        <v>199</v>
      </c>
      <c r="J46" t="s">
        <v>119</v>
      </c>
      <c r="K46">
        <v>26029</v>
      </c>
      <c r="L46">
        <v>1</v>
      </c>
      <c r="M46">
        <v>1</v>
      </c>
      <c r="N46" t="s">
        <v>157</v>
      </c>
      <c r="O46" t="s">
        <v>158</v>
      </c>
      <c r="P46" t="s">
        <v>159</v>
      </c>
      <c r="R46" t="s">
        <v>464</v>
      </c>
      <c r="V46" s="31"/>
      <c r="X46" s="31"/>
      <c r="AC46" s="31"/>
      <c r="AH46" s="31"/>
      <c r="AL46" s="31"/>
      <c r="AU46" s="31"/>
    </row>
    <row r="47" spans="5:47" x14ac:dyDescent="0.3">
      <c r="E47" t="s">
        <v>349</v>
      </c>
      <c r="F47" t="s">
        <v>98</v>
      </c>
      <c r="G47" t="s">
        <v>204</v>
      </c>
      <c r="H47" t="s">
        <v>98</v>
      </c>
      <c r="I47" t="s">
        <v>205</v>
      </c>
      <c r="J47" t="s">
        <v>128</v>
      </c>
      <c r="K47">
        <v>26587</v>
      </c>
      <c r="L47">
        <v>1</v>
      </c>
      <c r="M47">
        <v>1</v>
      </c>
      <c r="N47" t="s">
        <v>157</v>
      </c>
      <c r="O47" t="s">
        <v>158</v>
      </c>
      <c r="P47" t="s">
        <v>159</v>
      </c>
      <c r="R47" t="s">
        <v>450</v>
      </c>
      <c r="V47" s="31"/>
      <c r="X47" s="31"/>
      <c r="AC47" s="31"/>
      <c r="AH47" s="31"/>
      <c r="AL47" s="31"/>
      <c r="AU47" s="31"/>
    </row>
    <row r="48" spans="5:47" x14ac:dyDescent="0.3">
      <c r="E48" t="s">
        <v>354</v>
      </c>
      <c r="F48" t="s">
        <v>97</v>
      </c>
      <c r="G48" t="s">
        <v>223</v>
      </c>
      <c r="H48" t="s">
        <v>97</v>
      </c>
      <c r="I48" t="s">
        <v>224</v>
      </c>
      <c r="J48" t="s">
        <v>127</v>
      </c>
      <c r="K48">
        <v>29811</v>
      </c>
      <c r="L48">
        <v>1</v>
      </c>
      <c r="M48">
        <v>1</v>
      </c>
      <c r="N48" t="s">
        <v>157</v>
      </c>
      <c r="O48" t="s">
        <v>158</v>
      </c>
      <c r="P48" t="s">
        <v>159</v>
      </c>
      <c r="R48" t="s">
        <v>517</v>
      </c>
      <c r="V48" s="31"/>
      <c r="X48" s="31"/>
      <c r="AC48" s="31"/>
      <c r="AH48" s="31"/>
      <c r="AL48" s="31"/>
      <c r="AU48" s="31"/>
    </row>
    <row r="49" spans="5:47" x14ac:dyDescent="0.3">
      <c r="E49" t="s">
        <v>573</v>
      </c>
      <c r="F49" t="s">
        <v>574</v>
      </c>
      <c r="G49" t="s">
        <v>575</v>
      </c>
      <c r="H49" t="s">
        <v>574</v>
      </c>
      <c r="I49" t="s">
        <v>576</v>
      </c>
      <c r="J49" t="s">
        <v>577</v>
      </c>
      <c r="K49">
        <v>28895</v>
      </c>
      <c r="L49">
        <v>1</v>
      </c>
      <c r="M49">
        <v>1</v>
      </c>
      <c r="N49" t="s">
        <v>157</v>
      </c>
      <c r="O49" t="s">
        <v>158</v>
      </c>
      <c r="P49" t="s">
        <v>159</v>
      </c>
      <c r="R49" t="s">
        <v>578</v>
      </c>
      <c r="V49" s="31"/>
      <c r="X49" s="31"/>
      <c r="AC49" s="31"/>
      <c r="AH49" s="31"/>
      <c r="AL49" s="31"/>
      <c r="AU49" s="31"/>
    </row>
    <row r="50" spans="5:47" x14ac:dyDescent="0.3">
      <c r="E50" t="s">
        <v>440</v>
      </c>
      <c r="F50" t="s">
        <v>441</v>
      </c>
      <c r="G50" t="s">
        <v>442</v>
      </c>
      <c r="H50" t="s">
        <v>441</v>
      </c>
      <c r="I50" t="s">
        <v>443</v>
      </c>
      <c r="J50" t="s">
        <v>444</v>
      </c>
      <c r="K50">
        <v>29330</v>
      </c>
      <c r="L50">
        <v>1</v>
      </c>
      <c r="M50">
        <v>1</v>
      </c>
      <c r="N50" t="s">
        <v>157</v>
      </c>
      <c r="O50" t="s">
        <v>158</v>
      </c>
      <c r="P50" t="s">
        <v>159</v>
      </c>
      <c r="R50" t="s">
        <v>445</v>
      </c>
      <c r="V50" s="31"/>
      <c r="X50" s="31"/>
      <c r="AC50" s="31"/>
      <c r="AH50" s="31"/>
      <c r="AL50" s="31"/>
      <c r="AU50" s="31"/>
    </row>
    <row r="51" spans="5:47" x14ac:dyDescent="0.3">
      <c r="E51" t="s">
        <v>488</v>
      </c>
      <c r="F51" t="s">
        <v>489</v>
      </c>
      <c r="G51" t="s">
        <v>490</v>
      </c>
      <c r="H51" t="s">
        <v>489</v>
      </c>
      <c r="I51" t="s">
        <v>491</v>
      </c>
      <c r="J51" t="s">
        <v>492</v>
      </c>
      <c r="K51">
        <v>28544</v>
      </c>
      <c r="L51">
        <v>1</v>
      </c>
      <c r="M51">
        <v>1</v>
      </c>
      <c r="N51" t="s">
        <v>157</v>
      </c>
      <c r="O51" t="s">
        <v>158</v>
      </c>
      <c r="P51" t="s">
        <v>159</v>
      </c>
      <c r="R51" t="s">
        <v>493</v>
      </c>
      <c r="V51" s="31"/>
      <c r="X51" s="31"/>
      <c r="AC51" s="31"/>
      <c r="AH51" s="31"/>
      <c r="AL51" s="31"/>
      <c r="AU51" s="31"/>
    </row>
    <row r="52" spans="5:47" x14ac:dyDescent="0.3">
      <c r="E52" t="s">
        <v>362</v>
      </c>
      <c r="F52" t="s">
        <v>92</v>
      </c>
      <c r="G52" t="s">
        <v>247</v>
      </c>
      <c r="H52" t="s">
        <v>92</v>
      </c>
      <c r="I52" t="s">
        <v>498</v>
      </c>
      <c r="J52" t="s">
        <v>465</v>
      </c>
      <c r="K52">
        <v>28989</v>
      </c>
      <c r="L52">
        <v>1</v>
      </c>
      <c r="M52">
        <v>1</v>
      </c>
      <c r="N52" t="s">
        <v>157</v>
      </c>
      <c r="O52" t="s">
        <v>158</v>
      </c>
      <c r="P52" t="s">
        <v>159</v>
      </c>
      <c r="R52" t="s">
        <v>466</v>
      </c>
      <c r="V52" s="31"/>
      <c r="X52" s="31"/>
      <c r="AC52" s="31"/>
      <c r="AH52" s="31"/>
      <c r="AL52" s="31"/>
      <c r="AU52" s="31"/>
    </row>
    <row r="53" spans="5:47" x14ac:dyDescent="0.3">
      <c r="E53" t="s">
        <v>386</v>
      </c>
      <c r="F53" t="s">
        <v>277</v>
      </c>
      <c r="G53" t="s">
        <v>278</v>
      </c>
      <c r="H53" t="s">
        <v>277</v>
      </c>
      <c r="I53" t="s">
        <v>279</v>
      </c>
      <c r="J53" t="s">
        <v>280</v>
      </c>
      <c r="K53">
        <v>28872</v>
      </c>
      <c r="L53">
        <v>1</v>
      </c>
      <c r="M53">
        <v>1</v>
      </c>
      <c r="N53" t="s">
        <v>157</v>
      </c>
      <c r="O53" t="s">
        <v>158</v>
      </c>
      <c r="P53" t="s">
        <v>159</v>
      </c>
      <c r="R53" t="s">
        <v>276</v>
      </c>
      <c r="V53" s="31"/>
      <c r="X53" s="31"/>
      <c r="AC53" s="31"/>
      <c r="AH53" s="31"/>
      <c r="AL53" s="31"/>
      <c r="AU53" s="31"/>
    </row>
    <row r="54" spans="5:47" x14ac:dyDescent="0.3">
      <c r="E54" t="s">
        <v>579</v>
      </c>
      <c r="F54" t="s">
        <v>580</v>
      </c>
      <c r="G54" t="s">
        <v>581</v>
      </c>
      <c r="H54" t="s">
        <v>580</v>
      </c>
      <c r="I54" t="s">
        <v>582</v>
      </c>
      <c r="J54" t="s">
        <v>583</v>
      </c>
      <c r="K54">
        <v>29667</v>
      </c>
      <c r="L54">
        <v>1</v>
      </c>
      <c r="M54">
        <v>1</v>
      </c>
      <c r="N54" t="s">
        <v>157</v>
      </c>
      <c r="O54" t="s">
        <v>158</v>
      </c>
      <c r="P54" t="s">
        <v>159</v>
      </c>
      <c r="R54" t="s">
        <v>584</v>
      </c>
      <c r="V54" s="31"/>
      <c r="X54" s="31"/>
      <c r="AC54" s="31"/>
      <c r="AH54" s="31"/>
      <c r="AL54" s="31"/>
      <c r="AU54" s="31"/>
    </row>
    <row r="55" spans="5:47" x14ac:dyDescent="0.3">
      <c r="E55" t="s">
        <v>399</v>
      </c>
      <c r="F55" t="s">
        <v>326</v>
      </c>
      <c r="G55" t="s">
        <v>327</v>
      </c>
      <c r="H55" t="s">
        <v>326</v>
      </c>
      <c r="I55" t="s">
        <v>585</v>
      </c>
      <c r="J55" t="s">
        <v>328</v>
      </c>
      <c r="K55">
        <v>28691</v>
      </c>
      <c r="L55">
        <v>1</v>
      </c>
      <c r="M55">
        <v>1</v>
      </c>
      <c r="N55" t="s">
        <v>157</v>
      </c>
      <c r="O55" t="s">
        <v>158</v>
      </c>
      <c r="P55" t="s">
        <v>159</v>
      </c>
      <c r="R55" t="s">
        <v>325</v>
      </c>
      <c r="V55" s="31"/>
      <c r="X55" s="31"/>
      <c r="AC55" s="31"/>
      <c r="AH55" s="31"/>
      <c r="AL55" s="31"/>
      <c r="AU55" s="31"/>
    </row>
    <row r="56" spans="5:47" x14ac:dyDescent="0.3">
      <c r="E56" t="s">
        <v>342</v>
      </c>
      <c r="F56" t="s">
        <v>75</v>
      </c>
      <c r="G56" t="s">
        <v>160</v>
      </c>
      <c r="H56" t="s">
        <v>161</v>
      </c>
      <c r="I56" t="s">
        <v>162</v>
      </c>
      <c r="J56" t="s">
        <v>403</v>
      </c>
      <c r="K56">
        <v>29547</v>
      </c>
      <c r="L56">
        <v>1</v>
      </c>
      <c r="M56">
        <v>1</v>
      </c>
      <c r="N56" t="s">
        <v>157</v>
      </c>
      <c r="O56" t="s">
        <v>158</v>
      </c>
      <c r="P56" t="s">
        <v>159</v>
      </c>
      <c r="R56" t="s">
        <v>496</v>
      </c>
      <c r="V56" s="31"/>
      <c r="X56" s="31"/>
      <c r="AC56" s="31"/>
      <c r="AH56" s="31"/>
      <c r="AL56" s="31"/>
      <c r="AU56" s="31"/>
    </row>
    <row r="57" spans="5:47" x14ac:dyDescent="0.3">
      <c r="E57" t="s">
        <v>421</v>
      </c>
      <c r="F57" t="s">
        <v>422</v>
      </c>
      <c r="G57" t="s">
        <v>423</v>
      </c>
      <c r="H57" t="s">
        <v>422</v>
      </c>
      <c r="I57" t="s">
        <v>424</v>
      </c>
      <c r="J57" t="s">
        <v>425</v>
      </c>
      <c r="K57">
        <v>28546</v>
      </c>
      <c r="L57">
        <v>1</v>
      </c>
      <c r="M57">
        <v>1</v>
      </c>
      <c r="N57" t="s">
        <v>157</v>
      </c>
      <c r="O57" t="s">
        <v>158</v>
      </c>
      <c r="P57" t="s">
        <v>159</v>
      </c>
      <c r="R57" t="s">
        <v>426</v>
      </c>
      <c r="V57" s="31"/>
      <c r="X57" s="31"/>
      <c r="AC57" s="31"/>
      <c r="AH57" s="31"/>
      <c r="AL57" s="31"/>
      <c r="AU57" s="31"/>
    </row>
    <row r="58" spans="5:47" x14ac:dyDescent="0.3">
      <c r="E58" t="s">
        <v>358</v>
      </c>
      <c r="F58" t="s">
        <v>586</v>
      </c>
      <c r="G58" t="s">
        <v>231</v>
      </c>
      <c r="H58" t="s">
        <v>586</v>
      </c>
      <c r="I58" t="s">
        <v>418</v>
      </c>
      <c r="J58" t="s">
        <v>587</v>
      </c>
      <c r="K58">
        <v>28929</v>
      </c>
      <c r="L58">
        <v>1</v>
      </c>
      <c r="M58">
        <v>1</v>
      </c>
      <c r="N58" t="s">
        <v>157</v>
      </c>
      <c r="O58" t="s">
        <v>158</v>
      </c>
      <c r="P58" t="s">
        <v>159</v>
      </c>
      <c r="R58" t="s">
        <v>419</v>
      </c>
      <c r="V58" s="31"/>
      <c r="X58" s="31"/>
      <c r="AC58" s="31"/>
      <c r="AH58" s="31"/>
      <c r="AL58" s="31"/>
      <c r="AU58" s="31"/>
    </row>
    <row r="59" spans="5:47" x14ac:dyDescent="0.3">
      <c r="E59" t="s">
        <v>367</v>
      </c>
      <c r="F59" t="s">
        <v>95</v>
      </c>
      <c r="G59" t="s">
        <v>261</v>
      </c>
      <c r="H59" t="s">
        <v>95</v>
      </c>
      <c r="I59" t="s">
        <v>262</v>
      </c>
      <c r="J59" t="s">
        <v>588</v>
      </c>
      <c r="K59">
        <v>28915</v>
      </c>
      <c r="L59">
        <v>1</v>
      </c>
      <c r="M59">
        <v>1</v>
      </c>
      <c r="N59" t="s">
        <v>157</v>
      </c>
      <c r="O59" t="s">
        <v>158</v>
      </c>
      <c r="P59" t="s">
        <v>159</v>
      </c>
      <c r="R59" t="s">
        <v>474</v>
      </c>
      <c r="V59" s="31"/>
      <c r="X59" s="31"/>
      <c r="AC59" s="31"/>
      <c r="AH59" s="31"/>
      <c r="AL59" s="31"/>
      <c r="AU59" s="31"/>
    </row>
    <row r="60" spans="5:47" x14ac:dyDescent="0.3">
      <c r="E60" t="s">
        <v>589</v>
      </c>
      <c r="F60" t="s">
        <v>590</v>
      </c>
      <c r="G60" t="s">
        <v>591</v>
      </c>
      <c r="H60" t="s">
        <v>590</v>
      </c>
      <c r="I60" t="s">
        <v>592</v>
      </c>
      <c r="J60" t="s">
        <v>593</v>
      </c>
      <c r="K60">
        <v>30192</v>
      </c>
      <c r="L60">
        <v>1</v>
      </c>
      <c r="M60">
        <v>1</v>
      </c>
      <c r="N60" t="s">
        <v>157</v>
      </c>
      <c r="O60" t="s">
        <v>158</v>
      </c>
      <c r="P60" t="s">
        <v>159</v>
      </c>
      <c r="R60" t="s">
        <v>594</v>
      </c>
      <c r="V60" s="31"/>
      <c r="X60" s="31"/>
      <c r="AC60" s="31"/>
      <c r="AH60" s="31"/>
      <c r="AL60" s="31"/>
      <c r="AU60" s="31"/>
    </row>
    <row r="61" spans="5:47" x14ac:dyDescent="0.3">
      <c r="E61" t="s">
        <v>365</v>
      </c>
      <c r="F61" t="s">
        <v>80</v>
      </c>
      <c r="G61" t="s">
        <v>255</v>
      </c>
      <c r="H61" t="s">
        <v>80</v>
      </c>
      <c r="I61" t="s">
        <v>256</v>
      </c>
      <c r="J61" t="s">
        <v>447</v>
      </c>
      <c r="K61">
        <v>28787</v>
      </c>
      <c r="L61">
        <v>1</v>
      </c>
      <c r="M61">
        <v>1</v>
      </c>
      <c r="N61" t="s">
        <v>157</v>
      </c>
      <c r="O61" t="s">
        <v>158</v>
      </c>
      <c r="P61" t="s">
        <v>159</v>
      </c>
      <c r="R61" t="s">
        <v>448</v>
      </c>
      <c r="V61" s="31"/>
      <c r="X61" s="31"/>
      <c r="AC61" s="31"/>
      <c r="AH61" s="31"/>
      <c r="AL61" s="31"/>
      <c r="AU61" s="31"/>
    </row>
    <row r="62" spans="5:47" x14ac:dyDescent="0.3">
      <c r="E62" t="s">
        <v>390</v>
      </c>
      <c r="F62" t="s">
        <v>86</v>
      </c>
      <c r="G62" t="s">
        <v>295</v>
      </c>
      <c r="H62" t="s">
        <v>479</v>
      </c>
      <c r="I62" t="s">
        <v>296</v>
      </c>
      <c r="J62" t="s">
        <v>120</v>
      </c>
      <c r="K62">
        <v>29830</v>
      </c>
      <c r="L62">
        <v>1</v>
      </c>
      <c r="M62">
        <v>1</v>
      </c>
      <c r="N62" t="s">
        <v>157</v>
      </c>
      <c r="O62" t="s">
        <v>158</v>
      </c>
      <c r="P62" t="s">
        <v>159</v>
      </c>
      <c r="R62" t="s">
        <v>294</v>
      </c>
      <c r="V62" s="31"/>
      <c r="X62" s="31"/>
      <c r="AC62" s="31"/>
      <c r="AH62" s="31"/>
      <c r="AL62" s="31"/>
      <c r="AU62" s="31"/>
    </row>
    <row r="63" spans="5:47" x14ac:dyDescent="0.3">
      <c r="E63" t="s">
        <v>523</v>
      </c>
      <c r="F63" t="s">
        <v>524</v>
      </c>
      <c r="G63" t="s">
        <v>525</v>
      </c>
      <c r="H63" t="s">
        <v>524</v>
      </c>
      <c r="I63" t="s">
        <v>526</v>
      </c>
      <c r="J63" t="s">
        <v>622</v>
      </c>
      <c r="K63">
        <v>28385</v>
      </c>
      <c r="L63">
        <v>1</v>
      </c>
      <c r="M63">
        <v>1</v>
      </c>
      <c r="N63" t="s">
        <v>157</v>
      </c>
      <c r="O63" t="s">
        <v>158</v>
      </c>
      <c r="P63" t="s">
        <v>159</v>
      </c>
      <c r="R63" t="s">
        <v>527</v>
      </c>
      <c r="V63" s="31"/>
      <c r="X63" s="31"/>
      <c r="AC63" s="31"/>
      <c r="AH63" s="31"/>
      <c r="AL63" s="31"/>
      <c r="AU63" s="31"/>
    </row>
    <row r="64" spans="5:47" x14ac:dyDescent="0.3">
      <c r="E64" t="s">
        <v>518</v>
      </c>
      <c r="F64" t="s">
        <v>519</v>
      </c>
      <c r="G64" t="s">
        <v>520</v>
      </c>
      <c r="H64" t="s">
        <v>519</v>
      </c>
      <c r="I64" t="s">
        <v>595</v>
      </c>
      <c r="J64" t="s">
        <v>596</v>
      </c>
      <c r="K64">
        <v>28755</v>
      </c>
      <c r="L64">
        <v>1</v>
      </c>
      <c r="M64">
        <v>1</v>
      </c>
      <c r="N64" t="s">
        <v>157</v>
      </c>
      <c r="O64" t="s">
        <v>158</v>
      </c>
      <c r="P64" t="s">
        <v>159</v>
      </c>
      <c r="R64" t="s">
        <v>521</v>
      </c>
      <c r="V64" s="31"/>
      <c r="X64" s="31"/>
      <c r="AC64" s="31"/>
      <c r="AH64" s="31"/>
      <c r="AL64" s="31"/>
      <c r="AU64" s="31"/>
    </row>
    <row r="65" spans="5:47" x14ac:dyDescent="0.3">
      <c r="E65" t="s">
        <v>364</v>
      </c>
      <c r="F65" t="s">
        <v>254</v>
      </c>
      <c r="G65" t="s">
        <v>253</v>
      </c>
      <c r="H65" t="s">
        <v>254</v>
      </c>
      <c r="I65" t="s">
        <v>620</v>
      </c>
      <c r="J65" t="s">
        <v>621</v>
      </c>
      <c r="K65">
        <v>28893</v>
      </c>
      <c r="L65">
        <v>1</v>
      </c>
      <c r="M65">
        <v>1</v>
      </c>
      <c r="N65" t="s">
        <v>157</v>
      </c>
      <c r="O65" t="s">
        <v>158</v>
      </c>
      <c r="P65" t="s">
        <v>159</v>
      </c>
      <c r="R65" t="s">
        <v>473</v>
      </c>
      <c r="V65" s="31"/>
      <c r="X65" s="31"/>
      <c r="AC65" s="31"/>
      <c r="AH65" s="31"/>
      <c r="AL65" s="31"/>
      <c r="AU65" s="31"/>
    </row>
    <row r="66" spans="5:47" x14ac:dyDescent="0.3">
      <c r="E66" t="s">
        <v>597</v>
      </c>
      <c r="F66" t="s">
        <v>598</v>
      </c>
      <c r="G66" t="s">
        <v>599</v>
      </c>
      <c r="H66" t="s">
        <v>598</v>
      </c>
      <c r="I66" t="s">
        <v>600</v>
      </c>
      <c r="J66" t="s">
        <v>601</v>
      </c>
      <c r="K66">
        <v>28698</v>
      </c>
      <c r="L66">
        <v>1</v>
      </c>
      <c r="M66">
        <v>1</v>
      </c>
      <c r="N66" t="s">
        <v>157</v>
      </c>
      <c r="O66" t="s">
        <v>158</v>
      </c>
      <c r="P66" t="s">
        <v>159</v>
      </c>
      <c r="R66" t="s">
        <v>602</v>
      </c>
      <c r="V66" s="31"/>
      <c r="X66" s="31"/>
      <c r="AC66" s="31"/>
      <c r="AH66" s="31"/>
      <c r="AL66" s="31"/>
      <c r="AU66" s="31"/>
    </row>
    <row r="67" spans="5:47" x14ac:dyDescent="0.3">
      <c r="E67" t="s">
        <v>373</v>
      </c>
      <c r="F67" t="s">
        <v>623</v>
      </c>
      <c r="G67" t="s">
        <v>183</v>
      </c>
      <c r="H67" t="s">
        <v>508</v>
      </c>
      <c r="I67" t="s">
        <v>509</v>
      </c>
      <c r="J67" t="s">
        <v>624</v>
      </c>
      <c r="K67">
        <v>29870</v>
      </c>
      <c r="L67">
        <v>1</v>
      </c>
      <c r="M67">
        <v>1</v>
      </c>
      <c r="N67" t="s">
        <v>157</v>
      </c>
      <c r="O67" t="s">
        <v>158</v>
      </c>
      <c r="P67" t="s">
        <v>159</v>
      </c>
      <c r="R67" t="s">
        <v>182</v>
      </c>
      <c r="V67" s="31"/>
      <c r="X67" s="31"/>
      <c r="AC67" s="31"/>
      <c r="AH67" s="31"/>
      <c r="AL67" s="31"/>
      <c r="AU67" s="31"/>
    </row>
    <row r="68" spans="5:47" x14ac:dyDescent="0.3">
      <c r="E68" t="s">
        <v>402</v>
      </c>
      <c r="F68" t="s">
        <v>625</v>
      </c>
      <c r="G68" t="s">
        <v>337</v>
      </c>
      <c r="H68" t="s">
        <v>625</v>
      </c>
      <c r="I68" t="s">
        <v>338</v>
      </c>
      <c r="J68" t="s">
        <v>339</v>
      </c>
      <c r="K68">
        <v>29915</v>
      </c>
      <c r="L68">
        <v>1</v>
      </c>
      <c r="M68">
        <v>1</v>
      </c>
      <c r="N68" t="s">
        <v>157</v>
      </c>
      <c r="O68" t="s">
        <v>158</v>
      </c>
      <c r="P68" t="s">
        <v>159</v>
      </c>
      <c r="R68" t="s">
        <v>336</v>
      </c>
      <c r="V68" s="31"/>
      <c r="X68" s="31"/>
      <c r="AC68" s="31"/>
      <c r="AH68" s="31"/>
      <c r="AL68" s="31"/>
      <c r="AU68" s="31"/>
    </row>
    <row r="69" spans="5:47" x14ac:dyDescent="0.3">
      <c r="E69" t="s">
        <v>357</v>
      </c>
      <c r="F69" t="s">
        <v>91</v>
      </c>
      <c r="G69" t="s">
        <v>230</v>
      </c>
      <c r="H69" t="s">
        <v>91</v>
      </c>
      <c r="I69" t="s">
        <v>219</v>
      </c>
      <c r="J69" t="s">
        <v>125</v>
      </c>
      <c r="K69">
        <v>29957</v>
      </c>
      <c r="L69">
        <v>1</v>
      </c>
      <c r="M69">
        <v>1</v>
      </c>
      <c r="N69" t="s">
        <v>157</v>
      </c>
      <c r="O69" t="s">
        <v>158</v>
      </c>
      <c r="P69" t="s">
        <v>159</v>
      </c>
      <c r="R69" t="s">
        <v>486</v>
      </c>
      <c r="V69" s="31"/>
      <c r="X69" s="31"/>
      <c r="AC69" s="31"/>
      <c r="AH69" s="31"/>
      <c r="AL69" s="31"/>
      <c r="AU69" s="31"/>
    </row>
    <row r="70" spans="5:47" x14ac:dyDescent="0.3">
      <c r="E70" t="s">
        <v>394</v>
      </c>
      <c r="F70" t="s">
        <v>603</v>
      </c>
      <c r="G70" t="s">
        <v>309</v>
      </c>
      <c r="H70" t="s">
        <v>603</v>
      </c>
      <c r="I70" t="s">
        <v>604</v>
      </c>
      <c r="J70" t="s">
        <v>605</v>
      </c>
      <c r="K70">
        <v>29213</v>
      </c>
      <c r="L70">
        <v>1</v>
      </c>
      <c r="M70">
        <v>1</v>
      </c>
      <c r="N70" t="s">
        <v>157</v>
      </c>
      <c r="O70" t="s">
        <v>158</v>
      </c>
      <c r="P70" t="s">
        <v>159</v>
      </c>
      <c r="R70" t="s">
        <v>308</v>
      </c>
      <c r="V70" s="31"/>
      <c r="X70" s="31"/>
      <c r="AC70" s="31"/>
      <c r="AH70" s="31"/>
      <c r="AL70" s="31"/>
      <c r="AU70" s="31"/>
    </row>
    <row r="71" spans="5:47" x14ac:dyDescent="0.3">
      <c r="E71" t="s">
        <v>512</v>
      </c>
      <c r="F71" t="s">
        <v>513</v>
      </c>
      <c r="G71" t="s">
        <v>606</v>
      </c>
      <c r="H71" t="s">
        <v>513</v>
      </c>
      <c r="I71" t="s">
        <v>514</v>
      </c>
      <c r="J71" t="s">
        <v>515</v>
      </c>
      <c r="K71">
        <v>29396</v>
      </c>
      <c r="L71">
        <v>1</v>
      </c>
      <c r="M71">
        <v>1</v>
      </c>
      <c r="N71" t="s">
        <v>157</v>
      </c>
      <c r="O71" t="s">
        <v>158</v>
      </c>
      <c r="P71" t="s">
        <v>159</v>
      </c>
      <c r="R71" t="s">
        <v>516</v>
      </c>
      <c r="V71" s="31"/>
      <c r="X71" s="31"/>
      <c r="AC71" s="31"/>
      <c r="AH71" s="31"/>
      <c r="AL71" s="31"/>
      <c r="AU71" s="31"/>
    </row>
    <row r="72" spans="5:47" x14ac:dyDescent="0.3">
      <c r="E72" t="s">
        <v>607</v>
      </c>
      <c r="F72" t="s">
        <v>608</v>
      </c>
      <c r="G72" t="s">
        <v>609</v>
      </c>
      <c r="H72" t="s">
        <v>608</v>
      </c>
      <c r="I72" t="s">
        <v>610</v>
      </c>
      <c r="J72" t="s">
        <v>611</v>
      </c>
      <c r="K72">
        <v>29014</v>
      </c>
      <c r="L72">
        <v>1</v>
      </c>
      <c r="M72">
        <v>1</v>
      </c>
      <c r="N72" t="s">
        <v>157</v>
      </c>
      <c r="O72" t="s">
        <v>158</v>
      </c>
      <c r="P72" t="s">
        <v>159</v>
      </c>
      <c r="R72" t="s">
        <v>612</v>
      </c>
      <c r="V72" s="31"/>
      <c r="X72" s="31"/>
      <c r="AC72" s="31"/>
      <c r="AH72" s="31"/>
      <c r="AL72" s="31"/>
      <c r="AU72" s="31"/>
    </row>
    <row r="73" spans="5:47" x14ac:dyDescent="0.3">
      <c r="E73" t="s">
        <v>613</v>
      </c>
      <c r="F73" t="s">
        <v>614</v>
      </c>
      <c r="G73" t="s">
        <v>615</v>
      </c>
      <c r="H73" t="s">
        <v>614</v>
      </c>
      <c r="I73" t="s">
        <v>616</v>
      </c>
      <c r="J73" t="s">
        <v>617</v>
      </c>
      <c r="K73">
        <v>29548</v>
      </c>
      <c r="L73">
        <v>1</v>
      </c>
      <c r="M73">
        <v>1</v>
      </c>
      <c r="N73" t="s">
        <v>157</v>
      </c>
      <c r="O73" t="s">
        <v>158</v>
      </c>
      <c r="P73" t="s">
        <v>159</v>
      </c>
      <c r="R73" t="s">
        <v>618</v>
      </c>
      <c r="V73" s="31"/>
      <c r="X73" s="31"/>
      <c r="AC73" s="31"/>
      <c r="AH73" s="31"/>
      <c r="AL73" s="31"/>
      <c r="AU73" s="31"/>
    </row>
    <row r="74" spans="5:47" x14ac:dyDescent="0.3">
      <c r="E74" t="s">
        <v>388</v>
      </c>
      <c r="F74" t="s">
        <v>288</v>
      </c>
      <c r="G74" t="s">
        <v>287</v>
      </c>
      <c r="H74" t="s">
        <v>288</v>
      </c>
      <c r="I74" t="s">
        <v>289</v>
      </c>
      <c r="J74" t="s">
        <v>497</v>
      </c>
      <c r="K74">
        <v>28773</v>
      </c>
      <c r="L74">
        <v>1</v>
      </c>
      <c r="M74">
        <v>1</v>
      </c>
      <c r="N74" t="s">
        <v>157</v>
      </c>
      <c r="O74" t="s">
        <v>158</v>
      </c>
      <c r="P74" t="s">
        <v>159</v>
      </c>
      <c r="R74" t="s">
        <v>286</v>
      </c>
      <c r="V74" s="31"/>
      <c r="X74" s="31"/>
      <c r="AC74" s="31"/>
      <c r="AH74" s="31"/>
      <c r="AL74" s="31"/>
      <c r="AU74" s="31"/>
    </row>
    <row r="75" spans="5:47" x14ac:dyDescent="0.3">
      <c r="E75" t="s">
        <v>355</v>
      </c>
      <c r="F75" t="s">
        <v>99</v>
      </c>
      <c r="G75" t="s">
        <v>225</v>
      </c>
      <c r="H75" t="s">
        <v>99</v>
      </c>
      <c r="I75" t="s">
        <v>226</v>
      </c>
      <c r="J75" t="s">
        <v>129</v>
      </c>
      <c r="K75">
        <v>29913</v>
      </c>
      <c r="L75">
        <v>1</v>
      </c>
      <c r="M75">
        <v>1</v>
      </c>
      <c r="N75" t="s">
        <v>157</v>
      </c>
      <c r="O75" t="s">
        <v>158</v>
      </c>
      <c r="P75" t="s">
        <v>159</v>
      </c>
      <c r="R75" t="s">
        <v>619</v>
      </c>
      <c r="V75" s="31"/>
      <c r="X75" s="31"/>
      <c r="AC75" s="31"/>
      <c r="AH75" s="31"/>
      <c r="AL75" s="31"/>
      <c r="AU75" s="31"/>
    </row>
    <row r="76" spans="5:47" x14ac:dyDescent="0.3">
      <c r="E76" t="s">
        <v>350</v>
      </c>
      <c r="F76" t="s">
        <v>73</v>
      </c>
      <c r="G76" t="s">
        <v>206</v>
      </c>
      <c r="H76" t="s">
        <v>73</v>
      </c>
      <c r="I76" t="s">
        <v>522</v>
      </c>
      <c r="J76" t="s">
        <v>207</v>
      </c>
      <c r="K76">
        <v>28483</v>
      </c>
      <c r="L76">
        <v>1</v>
      </c>
      <c r="M76">
        <v>1</v>
      </c>
      <c r="N76" t="s">
        <v>157</v>
      </c>
      <c r="O76" t="s">
        <v>158</v>
      </c>
      <c r="P76" t="s">
        <v>159</v>
      </c>
      <c r="R76" t="s">
        <v>446</v>
      </c>
      <c r="V76" s="31"/>
      <c r="X76" s="31"/>
      <c r="AC76" s="31"/>
      <c r="AH76" s="31"/>
      <c r="AL76" s="31"/>
      <c r="AU76" s="31"/>
    </row>
    <row r="77" spans="5:47" x14ac:dyDescent="0.3">
      <c r="E77" t="s">
        <v>343</v>
      </c>
      <c r="F77" t="s">
        <v>166</v>
      </c>
      <c r="G77" t="s">
        <v>165</v>
      </c>
      <c r="H77" t="s">
        <v>166</v>
      </c>
      <c r="I77" t="s">
        <v>167</v>
      </c>
      <c r="J77" t="s">
        <v>168</v>
      </c>
      <c r="K77">
        <v>24027</v>
      </c>
      <c r="L77">
        <v>1</v>
      </c>
      <c r="M77">
        <v>1</v>
      </c>
      <c r="N77" t="s">
        <v>157</v>
      </c>
      <c r="O77" t="s">
        <v>158</v>
      </c>
      <c r="P77" t="s">
        <v>163</v>
      </c>
      <c r="R77" t="s">
        <v>164</v>
      </c>
      <c r="V77" s="31"/>
      <c r="X77" s="31"/>
      <c r="AC77" s="31"/>
      <c r="AH77" s="31"/>
      <c r="AL77" s="31"/>
      <c r="AU77" s="31"/>
    </row>
    <row r="78" spans="5:47" x14ac:dyDescent="0.3">
      <c r="E78" t="s">
        <v>352</v>
      </c>
      <c r="F78" t="s">
        <v>106</v>
      </c>
      <c r="G78" t="s">
        <v>218</v>
      </c>
      <c r="H78" t="s">
        <v>106</v>
      </c>
      <c r="I78" t="s">
        <v>219</v>
      </c>
      <c r="J78" t="s">
        <v>135</v>
      </c>
      <c r="K78">
        <v>19979</v>
      </c>
      <c r="L78">
        <v>1</v>
      </c>
      <c r="M78">
        <v>1</v>
      </c>
      <c r="N78" t="s">
        <v>157</v>
      </c>
      <c r="O78" t="s">
        <v>158</v>
      </c>
      <c r="P78" t="s">
        <v>163</v>
      </c>
      <c r="R78" t="s">
        <v>70</v>
      </c>
      <c r="V78" s="31"/>
      <c r="X78" s="31"/>
      <c r="AC78" s="31"/>
      <c r="AH78" s="31"/>
      <c r="AL78" s="31"/>
      <c r="AU78" s="31"/>
    </row>
    <row r="79" spans="5:47" x14ac:dyDescent="0.3">
      <c r="E79" t="s">
        <v>353</v>
      </c>
      <c r="F79" t="s">
        <v>110</v>
      </c>
      <c r="G79" t="s">
        <v>220</v>
      </c>
      <c r="H79" t="s">
        <v>221</v>
      </c>
      <c r="I79" t="s">
        <v>222</v>
      </c>
      <c r="J79" t="s">
        <v>31</v>
      </c>
      <c r="K79">
        <v>18142</v>
      </c>
      <c r="L79">
        <v>1</v>
      </c>
      <c r="M79">
        <v>1</v>
      </c>
      <c r="N79" t="s">
        <v>157</v>
      </c>
      <c r="O79" t="s">
        <v>158</v>
      </c>
      <c r="P79" t="s">
        <v>163</v>
      </c>
      <c r="R79" t="s">
        <v>71</v>
      </c>
      <c r="V79" s="31"/>
      <c r="X79" s="31"/>
      <c r="AC79" s="31"/>
      <c r="AH79" s="31"/>
      <c r="AL79" s="31"/>
      <c r="AU79" s="31"/>
    </row>
    <row r="80" spans="5:47" x14ac:dyDescent="0.3">
      <c r="E80" t="s">
        <v>351</v>
      </c>
      <c r="F80" t="s">
        <v>93</v>
      </c>
      <c r="G80" t="s">
        <v>212</v>
      </c>
      <c r="H80" t="s">
        <v>213</v>
      </c>
      <c r="I80" t="s">
        <v>214</v>
      </c>
      <c r="J80" t="s">
        <v>30</v>
      </c>
      <c r="K80">
        <v>21499</v>
      </c>
      <c r="L80">
        <v>1</v>
      </c>
      <c r="M80">
        <v>1</v>
      </c>
      <c r="N80" t="s">
        <v>157</v>
      </c>
      <c r="O80" t="s">
        <v>158</v>
      </c>
      <c r="P80" t="s">
        <v>163</v>
      </c>
      <c r="R80" t="s">
        <v>67</v>
      </c>
      <c r="V80" s="31"/>
      <c r="X80" s="31"/>
      <c r="AC80" s="31"/>
      <c r="AH80" s="31"/>
      <c r="AL80" s="31"/>
      <c r="AU80" s="31"/>
    </row>
    <row r="81" spans="5:47" x14ac:dyDescent="0.3">
      <c r="E81" t="s">
        <v>363</v>
      </c>
      <c r="F81" t="s">
        <v>94</v>
      </c>
      <c r="G81" t="s">
        <v>248</v>
      </c>
      <c r="H81" t="s">
        <v>94</v>
      </c>
      <c r="I81" t="s">
        <v>249</v>
      </c>
      <c r="J81" t="s">
        <v>126</v>
      </c>
      <c r="K81">
        <v>23064</v>
      </c>
      <c r="L81">
        <v>1</v>
      </c>
      <c r="M81">
        <v>1</v>
      </c>
      <c r="N81" t="s">
        <v>157</v>
      </c>
      <c r="O81" t="s">
        <v>158</v>
      </c>
      <c r="P81" t="s">
        <v>163</v>
      </c>
      <c r="R81" t="s">
        <v>68</v>
      </c>
      <c r="V81" s="31"/>
      <c r="X81" s="31"/>
      <c r="AC81" s="31"/>
      <c r="AH81" s="31"/>
      <c r="AL81" s="31"/>
      <c r="AU81" s="31"/>
    </row>
    <row r="82" spans="5:47" x14ac:dyDescent="0.3">
      <c r="E82" t="s">
        <v>369</v>
      </c>
      <c r="F82" t="s">
        <v>77</v>
      </c>
      <c r="G82" t="s">
        <v>268</v>
      </c>
      <c r="H82" t="s">
        <v>77</v>
      </c>
      <c r="I82" t="s">
        <v>269</v>
      </c>
      <c r="J82" t="s">
        <v>114</v>
      </c>
      <c r="K82">
        <v>24045</v>
      </c>
      <c r="L82">
        <v>1</v>
      </c>
      <c r="M82">
        <v>1</v>
      </c>
      <c r="N82" t="s">
        <v>157</v>
      </c>
      <c r="O82" t="s">
        <v>158</v>
      </c>
      <c r="P82" t="s">
        <v>163</v>
      </c>
      <c r="R82" t="s">
        <v>267</v>
      </c>
      <c r="V82" s="31"/>
      <c r="X82" s="31"/>
      <c r="AC82" s="31"/>
      <c r="AH82" s="31"/>
      <c r="AL82" s="31"/>
      <c r="AU82" s="31"/>
    </row>
    <row r="83" spans="5:47" x14ac:dyDescent="0.3">
      <c r="E83" t="s">
        <v>359</v>
      </c>
      <c r="F83" t="s">
        <v>102</v>
      </c>
      <c r="G83" t="s">
        <v>232</v>
      </c>
      <c r="H83" t="s">
        <v>102</v>
      </c>
      <c r="I83" t="s">
        <v>233</v>
      </c>
      <c r="J83" t="s">
        <v>132</v>
      </c>
      <c r="K83">
        <v>20819</v>
      </c>
      <c r="L83">
        <v>1</v>
      </c>
      <c r="M83">
        <v>1</v>
      </c>
      <c r="N83" t="s">
        <v>157</v>
      </c>
      <c r="O83" t="s">
        <v>158</v>
      </c>
      <c r="P83" t="s">
        <v>163</v>
      </c>
      <c r="R83" t="s">
        <v>69</v>
      </c>
      <c r="V83" s="31"/>
      <c r="X83" s="31"/>
      <c r="AC83" s="31"/>
      <c r="AH83" s="31"/>
      <c r="AL83" s="31"/>
      <c r="AU83" s="31"/>
    </row>
    <row r="84" spans="5:47" x14ac:dyDescent="0.3">
      <c r="E84" t="s">
        <v>348</v>
      </c>
      <c r="F84" t="s">
        <v>72</v>
      </c>
      <c r="G84" t="s">
        <v>201</v>
      </c>
      <c r="H84" t="s">
        <v>202</v>
      </c>
      <c r="I84" t="s">
        <v>203</v>
      </c>
      <c r="J84" t="s">
        <v>111</v>
      </c>
      <c r="K84">
        <v>17279</v>
      </c>
      <c r="L84">
        <v>1</v>
      </c>
      <c r="M84">
        <v>1</v>
      </c>
      <c r="N84" t="s">
        <v>157</v>
      </c>
      <c r="O84" t="s">
        <v>158</v>
      </c>
      <c r="P84" t="s">
        <v>163</v>
      </c>
      <c r="R84" t="s">
        <v>200</v>
      </c>
      <c r="V84" s="31"/>
      <c r="X84" s="31"/>
      <c r="AC84" s="31"/>
      <c r="AH84" s="31"/>
      <c r="AL84" s="31"/>
      <c r="AU84" s="31"/>
    </row>
    <row r="85" spans="5:47" x14ac:dyDescent="0.3">
      <c r="E85" t="s">
        <v>356</v>
      </c>
      <c r="F85" t="s">
        <v>84</v>
      </c>
      <c r="G85" t="s">
        <v>227</v>
      </c>
      <c r="H85" t="s">
        <v>228</v>
      </c>
      <c r="I85" t="s">
        <v>229</v>
      </c>
      <c r="J85" t="s">
        <v>29</v>
      </c>
      <c r="K85">
        <v>18124</v>
      </c>
      <c r="L85">
        <v>1</v>
      </c>
      <c r="M85">
        <v>1</v>
      </c>
      <c r="N85" t="s">
        <v>157</v>
      </c>
      <c r="O85" t="s">
        <v>158</v>
      </c>
      <c r="P85" t="s">
        <v>163</v>
      </c>
      <c r="R85" t="s">
        <v>66</v>
      </c>
      <c r="V85" s="31"/>
      <c r="X85" s="31"/>
      <c r="AC85" s="31"/>
      <c r="AH85" s="31"/>
      <c r="AL85" s="31"/>
      <c r="AU85" s="31"/>
    </row>
    <row r="86" spans="5:47" x14ac:dyDescent="0.3">
      <c r="V86" s="31"/>
      <c r="X86" s="31"/>
      <c r="AC86" s="31"/>
      <c r="AH86" s="31"/>
      <c r="AL86" s="31"/>
      <c r="AU86" s="31"/>
    </row>
    <row r="87" spans="5:47" x14ac:dyDescent="0.3">
      <c r="V87" s="31"/>
      <c r="X87" s="31"/>
      <c r="AC87" s="31"/>
      <c r="AH87" s="31"/>
      <c r="AL87" s="31"/>
      <c r="AU87" s="31"/>
    </row>
    <row r="88" spans="5:47" x14ac:dyDescent="0.3">
      <c r="V88" s="31"/>
      <c r="X88" s="31"/>
      <c r="AC88" s="31"/>
      <c r="AH88" s="31"/>
      <c r="AL88" s="31"/>
      <c r="AU88" s="31"/>
    </row>
    <row r="89" spans="5:47" x14ac:dyDescent="0.3">
      <c r="V89" s="31"/>
      <c r="X89" s="31"/>
      <c r="AC89" s="31"/>
      <c r="AH89" s="31"/>
      <c r="AL89" s="31"/>
      <c r="AU89" s="31"/>
    </row>
    <row r="90" spans="5:47" x14ac:dyDescent="0.3">
      <c r="V90" s="31"/>
      <c r="X90" s="31"/>
      <c r="AC90" s="31"/>
      <c r="AH90" s="31"/>
      <c r="AL90" s="31"/>
      <c r="AU90" s="31"/>
    </row>
  </sheetData>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5BD27-6836-4A80-84B8-74138B12A9F9}">
  <sheetPr codeName="Sheet3"/>
  <dimension ref="B2:AZ4"/>
  <sheetViews>
    <sheetView workbookViewId="0">
      <selection activeCell="E9" sqref="E9"/>
    </sheetView>
  </sheetViews>
  <sheetFormatPr defaultRowHeight="14.4" x14ac:dyDescent="0.3"/>
  <cols>
    <col min="1" max="1" width="4.88671875" customWidth="1"/>
    <col min="2" max="11" width="9.21875" customWidth="1"/>
  </cols>
  <sheetData>
    <row r="2" spans="2:52" x14ac:dyDescent="0.3">
      <c r="B2" t="s">
        <v>528</v>
      </c>
    </row>
    <row r="3" spans="2:52" x14ac:dyDescent="0.3">
      <c r="B3" t="s">
        <v>529</v>
      </c>
      <c r="C3" t="s">
        <v>7</v>
      </c>
      <c r="D3" t="s">
        <v>9</v>
      </c>
      <c r="E3" t="s">
        <v>11</v>
      </c>
      <c r="F3" t="s">
        <v>57</v>
      </c>
      <c r="G3" t="s">
        <v>58</v>
      </c>
      <c r="H3" t="s">
        <v>14</v>
      </c>
      <c r="I3" t="s">
        <v>15</v>
      </c>
      <c r="J3" t="s">
        <v>530</v>
      </c>
      <c r="K3" t="s">
        <v>531</v>
      </c>
      <c r="L3" t="s">
        <v>532</v>
      </c>
      <c r="M3" t="s">
        <v>534</v>
      </c>
      <c r="N3" t="s">
        <v>535</v>
      </c>
      <c r="O3" t="s">
        <v>533</v>
      </c>
      <c r="P3" t="s">
        <v>536</v>
      </c>
      <c r="Q3" t="s">
        <v>537</v>
      </c>
      <c r="R3" t="s">
        <v>538</v>
      </c>
      <c r="S3" t="s">
        <v>539</v>
      </c>
      <c r="T3" t="s">
        <v>540</v>
      </c>
      <c r="U3" t="s">
        <v>541</v>
      </c>
      <c r="V3" t="s">
        <v>542</v>
      </c>
      <c r="W3" t="s">
        <v>543</v>
      </c>
      <c r="X3" t="s">
        <v>544</v>
      </c>
      <c r="Y3" t="s">
        <v>545</v>
      </c>
      <c r="Z3" t="s">
        <v>546</v>
      </c>
      <c r="AA3" t="s">
        <v>547</v>
      </c>
      <c r="AB3" t="s">
        <v>548</v>
      </c>
      <c r="AC3" t="s">
        <v>549</v>
      </c>
      <c r="AD3" t="s">
        <v>550</v>
      </c>
      <c r="AE3" t="s">
        <v>551</v>
      </c>
      <c r="AF3" t="s">
        <v>552</v>
      </c>
      <c r="AG3" t="s">
        <v>553</v>
      </c>
      <c r="AH3" t="s">
        <v>554</v>
      </c>
      <c r="AI3" t="s">
        <v>555</v>
      </c>
      <c r="AJ3" t="s">
        <v>556</v>
      </c>
      <c r="AK3" t="s">
        <v>557</v>
      </c>
      <c r="AL3" t="s">
        <v>558</v>
      </c>
      <c r="AM3" t="s">
        <v>559</v>
      </c>
      <c r="AN3" t="s">
        <v>560</v>
      </c>
      <c r="AO3" t="s">
        <v>561</v>
      </c>
      <c r="AP3" t="s">
        <v>562</v>
      </c>
      <c r="AQ3" t="s">
        <v>563</v>
      </c>
      <c r="AR3" t="s">
        <v>564</v>
      </c>
      <c r="AS3" t="s">
        <v>565</v>
      </c>
      <c r="AT3" t="s">
        <v>566</v>
      </c>
      <c r="AU3" t="s">
        <v>567</v>
      </c>
      <c r="AV3" t="s">
        <v>568</v>
      </c>
      <c r="AW3" t="s">
        <v>571</v>
      </c>
      <c r="AX3" t="s">
        <v>572</v>
      </c>
      <c r="AY3" t="s">
        <v>569</v>
      </c>
      <c r="AZ3" t="s">
        <v>570</v>
      </c>
    </row>
    <row r="4" spans="2:52" x14ac:dyDescent="0.3">
      <c r="B4">
        <f>VeidlapaLieltirg!D8</f>
        <v>2025</v>
      </c>
      <c r="C4" t="str">
        <f>VeidlapaLieltirg!F12</f>
        <v xml:space="preserve">82 Latvijā un 1 EEZ valstī licencēta zāļu lieltirgotava   </v>
      </c>
      <c r="D4">
        <f>VeidlapaLieltirg!F13</f>
        <v>0</v>
      </c>
      <c r="E4" t="str">
        <f ca="1">VeidlapaLieltirg!F14</f>
        <v/>
      </c>
      <c r="F4" t="str">
        <f>VeidlapaLieltirg!F15</f>
        <v>Dati apkopoti no 83 licencētām zāļu lieltirgotavām, kas darbojās Latvijā 2025. gadā</v>
      </c>
      <c r="G4" s="28">
        <f>VeidlapaLieltirg!F16</f>
        <v>0</v>
      </c>
      <c r="H4" t="str">
        <f ca="1">VeidlapaLieltirg!F17</f>
        <v/>
      </c>
      <c r="I4" t="str">
        <f ca="1">VeidlapaLieltirg!F18</f>
        <v/>
      </c>
      <c r="J4" t="str">
        <f ca="1">Aprekini!B16</f>
        <v>xx</v>
      </c>
      <c r="K4" t="e">
        <f ca="1">VLOOKUP(VeidlapasDati_lielt[[#This Row],[Licences nr cipari]],LieltirgotavuSaraksts[],14,FALSE)</f>
        <v>#N/A</v>
      </c>
      <c r="L4">
        <f>VeidlapaLieltirg!G36</f>
        <v>488794511.63800204</v>
      </c>
      <c r="M4">
        <f>VeidlapaLieltirg!G37</f>
        <v>256701.28</v>
      </c>
      <c r="N4">
        <f>VeidlapaLieltirg!G38</f>
        <v>165379198.37025467</v>
      </c>
      <c r="O4">
        <f>VeidlapaLieltirg!H36</f>
        <v>58702423.430801034</v>
      </c>
      <c r="P4">
        <f>VeidlapaLieltirg!H37</f>
        <v>53901.9467</v>
      </c>
      <c r="Q4">
        <f>VeidlapaLieltirg!H38</f>
        <v>33021081.652853474</v>
      </c>
      <c r="R4">
        <f>VeidlapaLieltirg!G40</f>
        <v>93921241.045999974</v>
      </c>
      <c r="S4">
        <f>VeidlapaLieltirg!G41</f>
        <v>82119.3</v>
      </c>
      <c r="T4">
        <f>VeidlapaLieltirg!G42</f>
        <v>37485861.213847443</v>
      </c>
      <c r="U4">
        <f>VeidlapaLieltirg!H40</f>
        <v>13211776.376113014</v>
      </c>
      <c r="V4">
        <f>VeidlapaLieltirg!H41</f>
        <v>16942.4031</v>
      </c>
      <c r="W4">
        <f>VeidlapaLieltirg!H42</f>
        <v>7447168.1854963657</v>
      </c>
      <c r="X4">
        <f>VeidlapaLieltirg!G44</f>
        <v>1070475.4580000001</v>
      </c>
      <c r="Y4">
        <f>VeidlapaLieltirg!G45</f>
        <v>9899.7400000000016</v>
      </c>
      <c r="Z4">
        <f>VeidlapaLieltirg!G46</f>
        <v>397934.54249999998</v>
      </c>
      <c r="AA4">
        <f>VeidlapaLieltirg!H44</f>
        <v>142990.53516</v>
      </c>
      <c r="AB4">
        <f>VeidlapaLieltirg!H45</f>
        <v>2057.3420000000001</v>
      </c>
      <c r="AC4">
        <f>VeidlapaLieltirg!H46</f>
        <v>79933.937625000006</v>
      </c>
      <c r="AD4">
        <f>VeidlapaLieltirg!G48</f>
        <v>194976869.78000006</v>
      </c>
      <c r="AE4">
        <f>VeidlapaLieltirg!G49</f>
        <v>16552.3</v>
      </c>
      <c r="AF4">
        <f>VeidlapaLieltirg!G50</f>
        <v>14249698.259968983</v>
      </c>
      <c r="AG4">
        <f>VeidlapaLieltirg!H48</f>
        <v>23497847.458800003</v>
      </c>
      <c r="AH4">
        <f>VeidlapaLieltirg!H49</f>
        <v>3475.9829999999993</v>
      </c>
      <c r="AI4">
        <f>VeidlapaLieltirg!H50</f>
        <v>2827096.4499847903</v>
      </c>
      <c r="AJ4">
        <f>VeidlapaLieltirg!G52</f>
        <v>7927653.2799999928</v>
      </c>
      <c r="AK4">
        <f>VeidlapaLieltirg!G53</f>
        <v>26158</v>
      </c>
      <c r="AL4">
        <f>VeidlapaLieltirg!G54</f>
        <v>9207371.8398266789</v>
      </c>
      <c r="AM4">
        <f>VeidlapaLieltirg!H52</f>
        <v>4747625.7027999992</v>
      </c>
      <c r="AN4">
        <f>VeidlapaLieltirg!H53</f>
        <v>5493.1799999999994</v>
      </c>
      <c r="AO4">
        <f>VeidlapaLieltirg!H54</f>
        <v>1891558.1378425471</v>
      </c>
      <c r="AP4">
        <f>VeidlapaLieltirg!G62</f>
        <v>243326832.63999993</v>
      </c>
      <c r="AQ4">
        <f>VeidlapaLieltirg!G63</f>
        <v>10009</v>
      </c>
      <c r="AR4">
        <f>VeidlapaLieltirg!G64</f>
        <v>18334301.974824999</v>
      </c>
      <c r="AS4">
        <f>VeidlapaLieltirg!G66</f>
        <v>284310542.72999996</v>
      </c>
      <c r="AT4">
        <f>VeidlapaLieltirg!G67</f>
        <v>15206595.08</v>
      </c>
      <c r="AU4">
        <f>VeidlapaLieltirg!G68</f>
        <v>50071651.039999887</v>
      </c>
      <c r="AV4">
        <f>Aprekini!C22</f>
        <v>1</v>
      </c>
      <c r="AW4">
        <f>VeidlapaLieltirg!C79</f>
        <v>0</v>
      </c>
      <c r="AX4">
        <f>VeidlapaLieltirg!C85</f>
        <v>0</v>
      </c>
      <c r="AY4">
        <f>VeidlapaLieltirg!C88</f>
        <v>0</v>
      </c>
      <c r="AZ4" s="34">
        <f>VeidlapaLieltirg!F88</f>
        <v>46098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 2 0 2 5 - 0 1 - 0 4 T 1 3 : 1 9 : 5 9 . 7 8 1 3 8 7 + 0 2 : 0 0 < / L a s t P r o c e s s e d T i m e > < / D a t a M o d e l i n g S a n d b o x . S e r i a l i z e d S a n d b o x E r r o r C a c h e > ] ] > < / C u s t o m C o n t e n t > < / G e m i n i > 
</file>

<file path=customXml/item2.xml>��< ? x m l   v e r s i o n = " 1 . 0 "   e n c o d i n g = " U T F - 1 6 " ? > < G e m i n i   x m l n s = " h t t p : / / g e m i n i / p i v o t c u s t o m i z a t i o n / R e l a t i o n s h i p A u t o D e t e c t i o n E n a b l e d " > < C u s t o m C o n t e n t > < ! [ C D A T A [ T r u e ] ] > < / C u s t o m C o n t e n t > < / G e m i n i > 
</file>

<file path=customXml/item3.xml>��< ? x m l   v e r s i o n = " 1 . 0 "   e n c o d i n g = " u t f - 1 6 " ? > < D a t a M a s h u p   s q m i d = " 7 d f 6 3 c f d - 6 f b 4 - 4 9 2 2 - b d d 0 - a f 9 4 6 d 7 1 e 3 4 a "   x m l n s = " h t t p : / / s c h e m a s . m i c r o s o f t . c o m / D a t a M a s h u p " > A A A A A B Q D A A B Q S w M E F A A C A A g A N m 2 e W 4 M 9 o a e k A A A A 9 g A A A B I A H A B D b 2 5 m a W c v U G F j a 2 F n Z S 5 4 b W w g o h g A K K A U A A A A A A A A A A A A A A A A A A A A A A A A A A A A h Y 8 x D o I w G I W v Q r r T F j Q R y U 8 Z X C E x M S G u T a n Q C M X Q Q r m b g 0 f y C m I U d X N 8 3 / u G 9 + 7 X G 6 R T 2 3 i j 7 I 3 q d I I C T J E n t e h K p a s E D f b k R y h l s O f i z C v p z b I 2 8 W T K B N X W X m J C n H P Y r X D X V y S k N C D H P D u I W r Y c f W T 1 X / a V N p Z r I R G D 4 j W G h T h Y b 3 G w i T A F s k D I l f 4 K 4 b z 3 2 f 5 A 2 A 2 N H X r J m t H P C i B L B P L + w B 5 Q S w M E F A A C A A g A N m 2 e 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t n l s o i k e 4 D g A A A B E A A A A T A B w A R m 9 y b X V s Y X M v U 2 V j d G l v b j E u b S C i G A A o o B Q A A A A A A A A A A A A A A A A A A A A A A A A A A A A r T k 0 u y c z P U w i G 0 I b W A F B L A Q I t A B Q A A g A I A D Z t n l u D P a G n p A A A A P Y A A A A S A A A A A A A A A A A A A A A A A A A A A A B D b 2 5 m a W c v U G F j a 2 F n Z S 5 4 b W x Q S w E C L Q A U A A I A C A A 2 b Z 5 b D 8 r p q 6 Q A A A D p A A A A E w A A A A A A A A A A A A A A A A D w A A A A W 0 N v b n R l b n R f V H l w Z X N d L n h t b F B L A Q I t A B Q A A g A I A D Z t n l 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e Z M Y R 8 r k T 6 U U 3 U T 8 D e r X A A A A A A I A A A A A A A N m A A D A A A A A E A A A A K 3 k H x r J U t Z C r w W 4 d d 8 I 6 0 o A A A A A B I A A A K A A A A A Q A A A A q m E c c y C d S R 1 G q 5 D B y d R H y F A A A A A N E V L a v k k O E j O + 5 Y r P H e C o C 0 A a J z u d p A l g s 3 Y d h W s Q F Z D G O j V w t M Y v r N U 6 q c a C T a N a W W c 0 L b i Y a N H p f 2 2 W C g q V c 5 x y G c Z U 4 U c 8 6 D D P a / S o E B Q A A A C 5 U + 0 K X P C 6 1 3 o 5 4 G a w z p 6 R 4 i n d 1 w = = < / D a t a M a s h u p > 
</file>

<file path=customXml/item4.xml>��< ? x m l   v e r s i o n = " 1 . 0 "   e n c o d i n g = " U T F - 1 6 " ? > < G e m i n i   x m l n s = " h t t p : / / g e m i n i / p i v o t c u s t o m i z a t i o n / P o w e r P i v o t V e r s i o n " > < C u s t o m C o n t e n t > < ! [ C D A T A [ 2 0 1 5 . 1 3 0 . 1 6 0 5 . 1 5 6 7 ] ] > < / C u s t o m C o n t e n t > < / G e m i n i > 
</file>

<file path=customXml/item5.xml>��< ? x m l   v e r s i o n = " 1 . 0 "   e n c o d i n g = " U T F - 1 6 " ? > < G e m i n i   x m l n s = " h t t p : / / g e m i n i / p i v o t c u s t o m i z a t i o n / I s S a n d b o x E m b e d d e d " > < C u s t o m C o n t e n t > < ! [ C D A T A [ y e s ] ] > < / C u s t o m C o n t e n t > < / G e m i n i > 
</file>

<file path=customXml/item6.xml>��< ? x m l   v e r s i o n = " 1 . 0 "   e n c o d i n g = " U T F - 1 6 " ? > < G e m i n i   x m l n s = " h t t p : / / g e m i n i / p i v o t c u s t o m i z a t i o n / S a n d b o x N o n E m p t y " > < C u s t o m C o n t e n t > < ! [ C D A T A [ 1 ] ] > < / C u s t o m C o n t e n t > < / G e m i n i > 
</file>

<file path=customXml/itemProps1.xml><?xml version="1.0" encoding="utf-8"?>
<ds:datastoreItem xmlns:ds="http://schemas.openxmlformats.org/officeDocument/2006/customXml" ds:itemID="{0AECB799-A866-471E-8D85-DA13A3D0B7D4}">
  <ds:schemaRefs/>
</ds:datastoreItem>
</file>

<file path=customXml/itemProps2.xml><?xml version="1.0" encoding="utf-8"?>
<ds:datastoreItem xmlns:ds="http://schemas.openxmlformats.org/officeDocument/2006/customXml" ds:itemID="{A6126BA4-FFDB-4DF7-BD5A-7BA453E80D07}">
  <ds:schemaRefs/>
</ds:datastoreItem>
</file>

<file path=customXml/itemProps3.xml><?xml version="1.0" encoding="utf-8"?>
<ds:datastoreItem xmlns:ds="http://schemas.openxmlformats.org/officeDocument/2006/customXml" ds:itemID="{41249E73-7A67-46AE-B519-3E45F3668F71}">
  <ds:schemaRefs>
    <ds:schemaRef ds:uri="http://schemas.microsoft.com/DataMashup"/>
  </ds:schemaRefs>
</ds:datastoreItem>
</file>

<file path=customXml/itemProps4.xml><?xml version="1.0" encoding="utf-8"?>
<ds:datastoreItem xmlns:ds="http://schemas.openxmlformats.org/officeDocument/2006/customXml" ds:itemID="{9E8E055D-63B1-4599-88F6-9811E948B350}">
  <ds:schemaRefs/>
</ds:datastoreItem>
</file>

<file path=customXml/itemProps5.xml><?xml version="1.0" encoding="utf-8"?>
<ds:datastoreItem xmlns:ds="http://schemas.openxmlformats.org/officeDocument/2006/customXml" ds:itemID="{C4282FDC-8AA2-4E0D-ADFD-E7E5451CA218}">
  <ds:schemaRefs/>
</ds:datastoreItem>
</file>

<file path=customXml/itemProps6.xml><?xml version="1.0" encoding="utf-8"?>
<ds:datastoreItem xmlns:ds="http://schemas.openxmlformats.org/officeDocument/2006/customXml" ds:itemID="{59FC7B72-2E39-4C59-9C89-1318E7F0DE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VeidlapaLieltirg</vt:lpstr>
      <vt:lpstr>VeidlapaLieltirg!Print_Area</vt:lpstr>
      <vt:lpstr>VeidlapaLieltirg!Print_Titles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Linda Dūce</cp:lastModifiedBy>
  <cp:lastPrinted>2018-01-29T09:07:44Z</cp:lastPrinted>
  <dcterms:created xsi:type="dcterms:W3CDTF">2015-06-05T18:17:20Z</dcterms:created>
  <dcterms:modified xsi:type="dcterms:W3CDTF">2026-03-17T08:30:08Z</dcterms:modified>
</cp:coreProperties>
</file>